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53377E80-C8B5-4AB4-91F4-96BE18BE15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9" i="1" l="1"/>
  <c r="H49" i="1"/>
  <c r="I49" i="1"/>
  <c r="G48" i="1"/>
  <c r="H48" i="1"/>
  <c r="I48" i="1"/>
  <c r="G47" i="1"/>
  <c r="H47" i="1"/>
  <c r="I47" i="1"/>
  <c r="G46" i="1"/>
  <c r="H46" i="1"/>
  <c r="I46" i="1"/>
  <c r="G39" i="1"/>
  <c r="H39" i="1"/>
  <c r="I39" i="1"/>
  <c r="G38" i="1"/>
  <c r="H38" i="1"/>
  <c r="I38" i="1"/>
  <c r="G37" i="1"/>
  <c r="H37" i="1"/>
  <c r="I37" i="1"/>
  <c r="I36" i="1"/>
  <c r="H36" i="1"/>
  <c r="G36" i="1"/>
  <c r="I35" i="1"/>
  <c r="H35" i="1"/>
  <c r="G35" i="1"/>
  <c r="I28" i="1"/>
  <c r="I29" i="1"/>
  <c r="I30" i="1"/>
  <c r="I31" i="1"/>
  <c r="I32" i="1"/>
  <c r="I33" i="1"/>
  <c r="I34" i="1"/>
  <c r="H28" i="1"/>
  <c r="H29" i="1"/>
  <c r="H30" i="1"/>
  <c r="H31" i="1"/>
  <c r="H32" i="1"/>
  <c r="H33" i="1"/>
  <c r="H34" i="1"/>
  <c r="G28" i="1"/>
  <c r="G29" i="1"/>
  <c r="G30" i="1"/>
  <c r="G31" i="1"/>
  <c r="G32" i="1"/>
  <c r="G33" i="1"/>
  <c r="G34" i="1"/>
  <c r="E51" i="1" l="1"/>
  <c r="D56" i="1"/>
  <c r="D55" i="1" s="1"/>
  <c r="E56" i="1"/>
  <c r="E55" i="1" s="1"/>
  <c r="F56" i="1"/>
  <c r="F55" i="1" s="1"/>
  <c r="C56" i="1"/>
  <c r="H53" i="1"/>
  <c r="F51" i="1"/>
  <c r="I43" i="1"/>
  <c r="H43" i="1"/>
  <c r="G43" i="1"/>
  <c r="D42" i="1"/>
  <c r="C42" i="1"/>
  <c r="I25" i="1"/>
  <c r="G23" i="1"/>
  <c r="G24" i="1"/>
  <c r="D21" i="1"/>
  <c r="E21" i="1"/>
  <c r="H24" i="1"/>
  <c r="F21" i="1"/>
  <c r="I24" i="1"/>
  <c r="E18" i="1"/>
  <c r="F18" i="1"/>
  <c r="D18" i="1"/>
  <c r="I13" i="1"/>
  <c r="H13" i="1"/>
  <c r="C16" i="1" l="1"/>
  <c r="C11" i="1"/>
  <c r="F16" i="1"/>
  <c r="E16" i="1"/>
  <c r="D16" i="1"/>
  <c r="F11" i="1"/>
  <c r="E11" i="1"/>
  <c r="D11" i="1"/>
  <c r="C4" i="1" l="1"/>
  <c r="D6" i="1"/>
  <c r="E6" i="1"/>
  <c r="D4" i="1"/>
  <c r="F6" i="1"/>
  <c r="C6" i="1"/>
  <c r="G7" i="1"/>
  <c r="G8" i="1"/>
  <c r="G9" i="1"/>
  <c r="G10" i="1"/>
  <c r="G11" i="1"/>
  <c r="G12" i="1"/>
  <c r="G14" i="1"/>
  <c r="G15" i="1"/>
  <c r="G16" i="1"/>
  <c r="G17" i="1"/>
  <c r="G18" i="1"/>
  <c r="G19" i="1"/>
  <c r="G20" i="1"/>
  <c r="G21" i="1"/>
  <c r="G22" i="1"/>
  <c r="G27" i="1"/>
  <c r="G40" i="1"/>
  <c r="G41" i="1"/>
  <c r="G42" i="1"/>
  <c r="G44" i="1"/>
  <c r="G45" i="1"/>
  <c r="G50" i="1"/>
  <c r="G55" i="1"/>
  <c r="G56" i="1"/>
  <c r="G57" i="1"/>
  <c r="G58" i="1"/>
  <c r="G59" i="1"/>
  <c r="G60" i="1"/>
  <c r="G63" i="1"/>
  <c r="G64" i="1"/>
  <c r="G66" i="1"/>
  <c r="G67" i="1"/>
  <c r="G68" i="1"/>
  <c r="G6" i="1" l="1"/>
  <c r="G4" i="1"/>
  <c r="I23" i="1"/>
  <c r="H62" i="1" l="1"/>
  <c r="H50" i="1"/>
  <c r="I20" i="1"/>
  <c r="I19" i="1"/>
  <c r="I18" i="1"/>
  <c r="I17" i="1"/>
  <c r="I16" i="1"/>
  <c r="H23" i="1"/>
  <c r="H20" i="1"/>
  <c r="H19" i="1"/>
  <c r="H18" i="1"/>
  <c r="H17" i="1"/>
  <c r="H16" i="1"/>
  <c r="H8" i="1" l="1"/>
  <c r="H9" i="1"/>
  <c r="H10" i="1"/>
  <c r="H11" i="1"/>
  <c r="H12" i="1"/>
  <c r="H14" i="1"/>
  <c r="H15" i="1"/>
  <c r="H21" i="1"/>
  <c r="H22" i="1"/>
  <c r="H27" i="1"/>
  <c r="H40" i="1"/>
  <c r="H41" i="1"/>
  <c r="H42" i="1"/>
  <c r="H44" i="1"/>
  <c r="H45" i="1"/>
  <c r="H51" i="1"/>
  <c r="H54" i="1"/>
  <c r="H55" i="1"/>
  <c r="H56" i="1"/>
  <c r="H57" i="1"/>
  <c r="H58" i="1"/>
  <c r="H59" i="1"/>
  <c r="H60" i="1"/>
  <c r="H63" i="1"/>
  <c r="H64" i="1"/>
  <c r="I4" i="1" l="1"/>
  <c r="H4" i="1"/>
  <c r="H6" i="1"/>
  <c r="I70" i="1" l="1"/>
  <c r="I69" i="1"/>
  <c r="I68" i="1"/>
  <c r="I67" i="1"/>
  <c r="I66" i="1"/>
  <c r="I65" i="1"/>
  <c r="I64" i="1"/>
  <c r="I63" i="1"/>
  <c r="I60" i="1"/>
  <c r="I59" i="1"/>
  <c r="I58" i="1"/>
  <c r="I57" i="1"/>
  <c r="I56" i="1"/>
  <c r="I55" i="1"/>
  <c r="I54" i="1"/>
  <c r="I51" i="1"/>
  <c r="I50" i="1"/>
  <c r="I45" i="1"/>
  <c r="I44" i="1"/>
  <c r="I42" i="1"/>
  <c r="I41" i="1"/>
  <c r="I40" i="1"/>
  <c r="I27" i="1"/>
  <c r="I22" i="1"/>
  <c r="I21" i="1"/>
  <c r="I15" i="1"/>
  <c r="I14" i="1"/>
  <c r="I12" i="1"/>
  <c r="I11" i="1"/>
  <c r="I10" i="1"/>
  <c r="I9" i="1"/>
  <c r="I8" i="1"/>
  <c r="I7" i="1"/>
  <c r="H7" i="1"/>
  <c r="I6" i="1" l="1"/>
</calcChain>
</file>

<file path=xl/sharedStrings.xml><?xml version="1.0" encoding="utf-8"?>
<sst xmlns="http://schemas.openxmlformats.org/spreadsheetml/2006/main" count="179" uniqueCount="165">
  <si>
    <t>Наименование показателя</t>
  </si>
  <si>
    <t>Код дохода по бюджетной классификации</t>
  </si>
  <si>
    <t>1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</si>
  <si>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</si>
  <si>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</si>
  <si>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</si>
  <si>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</si>
  <si>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</si>
  <si>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</si>
  <si>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</si>
  <si>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</si>
  <si>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</si>
  <si>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</si>
  <si>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НАЛОГИ НА СОВОКУПНЫЙ ДОХОД</t>
  </si>
  <si>
    <t>000 10500000000000000</t>
  </si>
  <si>
    <t>Налог, взимаемый в связи с применением упрощенной системы налогообложения</t>
  </si>
  <si>
    <t>000 10501000000000110</t>
  </si>
  <si>
    <t>Единый налог на вмененный доход для отдельных видов деятельности</t>
  </si>
  <si>
    <t>000 10502000020000110</t>
  </si>
  <si>
    <t>Единый сельскохозяйственный налог</t>
  </si>
  <si>
    <t>000 10503000010000110</t>
  </si>
  <si>
    <t>Налог, взимаемый в связи с применением патентной системы налогообложения</t>
  </si>
  <si>
    <t>000 10504000020000110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</si>
  <si>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</si>
  <si>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</si>
  <si>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</si>
  <si>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000 10803000010000110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</si>
  <si>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</si>
  <si>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</si>
  <si>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</si>
  <si>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ПЛАТЕЖИ ПРИ ПОЛЬЗОВАНИИ ПРИРОДНЫМИ РЕСУРСАМИ</t>
  </si>
  <si>
    <t>000 11200000000000000</t>
  </si>
  <si>
    <t>Плата за негативное воздействие на окружающую среду</t>
  </si>
  <si>
    <t>000 11201000010000120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</si>
  <si>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</si>
  <si>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</si>
  <si>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</si>
  <si>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</si>
  <si>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 ОТ ПРОДАЖИ МАТЕРИАЛЬНЫХ И НЕМАТЕРИАЛЬНЫХ АКТИВОВ</t>
  </si>
  <si>
    <t>000 11400000000000000</t>
  </si>
  <si>
    <t>ШТРАФЫ, САНКЦИИ, ВОЗМЕЩЕНИЕ УЩЕРБА</t>
  </si>
  <si>
    <t>000 11600000000000000</t>
  </si>
  <si>
    <t>ПРОЧИЕ НЕНАЛОГОВЫЕ ДОХОДЫ</t>
  </si>
  <si>
    <t>000 11700000000000000</t>
  </si>
  <si>
    <t>Инициативные платежи, зачисляемые в бюджеты муниципальных районов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</si>
  <si>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</si>
  <si>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</si>
  <si>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</si>
  <si>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</si>
  <si>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</si>
  <si>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</si>
  <si>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Субсидии бюджетам бюджетной системы Российской Федерации (межбюджетные субсидии)</t>
  </si>
  <si>
    <t>000 20220000000000150</t>
  </si>
  <si>
    <t>Субвенции бюджетам бюджетной системы Российской Федерации</t>
  </si>
  <si>
    <t>000 20230000000000150</t>
  </si>
  <si>
    <t>Иные межбюджетные трансферты</t>
  </si>
  <si>
    <t>000 20240000000000150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</si>
  <si>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</si>
  <si>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</si>
  <si>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000 20700000000000000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</si>
  <si>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</si>
  <si>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000 20705020050000150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</si>
  <si>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</si>
  <si>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</si>
  <si>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</si>
  <si>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000 21800000050000150</t>
  </si>
  <si>
    <t>Доходы бюджетов муниципальных районов от возврата бюджетными учреждениями остатков субсидий прошлых лет</t>
  </si>
  <si>
    <t>000 21805010050000150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</si>
  <si>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</si>
  <si>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000 21860010050000150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</si>
  <si>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</si>
  <si>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</si>
  <si>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</si>
  <si>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000 21960010050000150</t>
  </si>
  <si>
    <t>000 11715030050001150</t>
  </si>
  <si>
    <t xml:space="preserve"> %  исполнения к уточнен.  плану</t>
  </si>
  <si>
    <t>000 11109045050000120</t>
  </si>
  <si>
    <t>000 11105313050000120</t>
  </si>
  <si>
    <t>000 10900000000000000</t>
  </si>
  <si>
    <t>000 20300000000000000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</si>
  <si>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(основной платеж)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</si>
  <si>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 (основной платеж)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</si>
  <si>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</si>
  <si>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 в части сдачи в наем жилых помещений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</si>
  <si>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</si>
  <si>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</si>
  <si>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000 11105013051000120</t>
  </si>
  <si>
    <t>000 11105025051000120</t>
  </si>
  <si>
    <t>000 11105075051100120</t>
  </si>
  <si>
    <t>000 11105075051200120</t>
  </si>
  <si>
    <t>7</t>
  </si>
  <si>
    <t>Доходы бюджета - всего</t>
  </si>
  <si>
    <t>x</t>
  </si>
  <si>
    <t xml:space="preserve">     в том числе:</t>
  </si>
  <si>
    <t>Фактическое поступление за 2023 год (тыс.руб.)</t>
  </si>
  <si>
    <t>НАЛОГ НА ИМУЩЕСТВО</t>
  </si>
  <si>
    <t>000 10601000000000110</t>
  </si>
  <si>
    <t>Налог на имущество физических лиц</t>
  </si>
  <si>
    <t>Земельный налог</t>
  </si>
  <si>
    <t>000 10606000000000110</t>
  </si>
  <si>
    <t>Земельный налог с организации</t>
  </si>
  <si>
    <t>000 10606030000000110</t>
  </si>
  <si>
    <t>Земельный налог с физических лиц</t>
  </si>
  <si>
    <t>000 10606040000000110</t>
  </si>
  <si>
    <t>Государственная пошлина за государственную регистрацию, а также за совершение прочих юридически значимых действий</t>
  </si>
  <si>
    <t>000 10804000010000110</t>
  </si>
  <si>
    <t>БЕЗВОЗМЕЗДНЫЕ ПОСТУПЛЕНИЯ ОТ НЕГОСУДАРСТВЕННЫХ ОРГАНИЗАЦИЙ</t>
  </si>
  <si>
    <t>000 20400000000000000</t>
  </si>
  <si>
    <t>000 10600000000000110</t>
  </si>
  <si>
    <t xml:space="preserve"> %  исполнения к первонач.  плану</t>
  </si>
  <si>
    <t>Пояснения различий между первоначально утвержденными показателями доходов и их фактическими значениями</t>
  </si>
  <si>
    <t>Фактически поступило больше плановых назначений</t>
  </si>
  <si>
    <t xml:space="preserve"> За счет увеличения дотации из областного бюджета. </t>
  </si>
  <si>
    <t xml:space="preserve">В связи с увеличением потребности денежных средств на  исполнение полномочий </t>
  </si>
  <si>
    <t>Средства поступили в результате активизации работы администраторов по наложению штрафов</t>
  </si>
  <si>
    <t>Проведена работа по взысканию долгов с физических лиц</t>
  </si>
  <si>
    <t>За счет заключения не запланированных договоров</t>
  </si>
  <si>
    <t>Сведения  о доходах поступивших в  бюджет Вологодского муниципального округа по видам доходов  за 2024 год   в сравнении с  исполнением за  2023 год</t>
  </si>
  <si>
    <t>000 10807000010000110</t>
  </si>
  <si>
    <t>Первоначальный бюджет на 2024 год (тыс.руб.)</t>
  </si>
  <si>
    <t>Утвержденный бюджет на 2024 год (тыс.руб.)</t>
  </si>
  <si>
    <t>Фактическое поступление за 2024 год (тыс.руб.)</t>
  </si>
  <si>
    <t xml:space="preserve"> %  роста / снижения               12 мес 2024 года к                      12 мес 2023 года</t>
  </si>
  <si>
    <t>Земельный налог (по обязательствам, возникшим до 1 января 2006 года), мобилизуемый на территориях муниципальных округов (сумма платежа (перерасчеты, недоимка и задолженность по соответствующему платежу, в том числе по отмененному)</t>
  </si>
  <si>
    <t>000 10904052141000110</t>
  </si>
  <si>
    <t>Доходы от оказания платных услуг (работ)</t>
  </si>
  <si>
    <t>000 11301000000000130</t>
  </si>
  <si>
    <t>Невыясненные поступления</t>
  </si>
  <si>
    <t>000 11701000000000180</t>
  </si>
  <si>
    <t>Прочие неналоговые доходы</t>
  </si>
  <si>
    <t>000 11705000000000180</t>
  </si>
  <si>
    <t>Фактически поступило больше плановых назначений в связи с увеличением размера госпошлины с 09.09.2024</t>
  </si>
  <si>
    <t>-</t>
  </si>
  <si>
    <t>Рост в связи с проведенной работой по легализации "серых" выплат</t>
  </si>
  <si>
    <t>Увеличение поступлений связано с ростом доходов данной категории плательщиков</t>
  </si>
  <si>
    <t>За счет увеличения деятельности с применением патентной системы налогооблажения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</si>
  <si>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</si>
  <si>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000 11105024140000120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</si>
  <si>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</si>
  <si>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превышение связано с увеличение договоров аренды на земельные участки, находящиеся в муниципальной собственности</t>
  </si>
  <si>
    <t>Превышение поступлений в связи с тем, что была проведена работа по инвентаризации имущества находящегося в оперативном управлении</t>
  </si>
  <si>
    <t>Поступления носят заявительный характер</t>
  </si>
  <si>
    <t>000 11105012140000120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</si>
  <si>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</si>
  <si>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</si>
  <si>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000 11105034140000120</t>
  </si>
  <si>
    <t>Доходы от сдачи в аренду имущества, составляющего казну муниципальных округов (за исключением земельных участков)</t>
  </si>
  <si>
    <t>000 11105074140000120</t>
  </si>
  <si>
    <t>000 11105312140000120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</si>
  <si>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</si>
  <si>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000 11109044140000120</t>
  </si>
  <si>
    <t>Произведена оплата  задолженности по оплате процентов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</si>
  <si>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</si>
  <si>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000 11402043140000410</t>
  </si>
  <si>
    <t>Превышение связано с заключение дополнительных договоров купли-продажи имущества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</si>
  <si>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</si>
  <si>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000 11406012140000430</t>
  </si>
  <si>
    <t>Превышение данного показателя связано с выкупом земельных участков из аренды в собственность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</si>
  <si>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</si>
  <si>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000 11406024140000430</t>
  </si>
  <si>
    <t>Поступления с отрицательным знаком в связи с тем, что был произведен возврат по судебному решению</t>
  </si>
  <si>
    <t>Превышение за счет уплаты компенсаций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</si>
  <si>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</si>
  <si>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000 11406312140000430</t>
  </si>
  <si>
    <t>Увеличение договоров на увеличение площадей земельных участков (данный показатель носит заявительных характер, и зависит от кадастровой стоимости земельного участка)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</si>
</sst>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65" fontId="0" fillId="0" borderId="0" xfId="0" applyNumberFormat="1" applyAlignment="1">
      <alignment horizont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10" fillId="0" borderId="1" xfId="0" applyFont="1" applyBorder="1" applyAlignment="1">
      <alignment horizontal="center" wrapText="1"/>
    </xf>
    <xf numFmtId="49" fontId="10" fillId="0" borderId="2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center" wrapText="1"/>
    </xf>
    <xf numFmtId="10" fontId="5" fillId="0" borderId="1" xfId="0" applyNumberFormat="1" applyFont="1" applyFill="1" applyBorder="1" applyAlignment="1">
      <alignment horizontal="center" wrapText="1"/>
    </xf>
    <xf numFmtId="0" fontId="0" fillId="0" borderId="4" xfId="0" applyFont="1" applyFill="1" applyBorder="1" applyAlignment="1">
      <alignment horizontal="center"/>
    </xf>
    <xf numFmtId="49" fontId="0" fillId="0" borderId="2" xfId="0" applyNumberFormat="1" applyFont="1" applyFill="1" applyBorder="1" applyAlignment="1">
      <alignment horizontal="center" wrapText="1"/>
    </xf>
    <xf numFmtId="165" fontId="5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wrapText="1"/>
    </xf>
    <xf numFmtId="164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164" fontId="5" fillId="0" borderId="1" xfId="0" applyNumberFormat="1" applyFont="1" applyFill="1" applyBorder="1" applyAlignment="1">
      <alignment horizontal="center" wrapText="1"/>
    </xf>
    <xf numFmtId="166" fontId="13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0" fillId="0" borderId="1" xfId="0" applyBorder="1"/>
    <xf numFmtId="0" fontId="0" fillId="4" borderId="1" xfId="0" applyFill="1" applyBorder="1"/>
    <xf numFmtId="166" fontId="13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164" fontId="11" fillId="0" borderId="1" xfId="0" applyNumberFormat="1" applyFont="1" applyBorder="1" applyAlignment="1">
      <alignment horizontal="center"/>
    </xf>
    <xf numFmtId="164" fontId="11" fillId="0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7" fillId="0" borderId="1" xfId="0" applyFont="1" applyFill="1" applyBorder="1"/>
    <xf numFmtId="165" fontId="1" fillId="0" borderId="1" xfId="0" quotePrefix="1" applyNumberFormat="1" applyFont="1" applyBorder="1" applyAlignment="1">
      <alignment horizontal="center"/>
    </xf>
    <xf numFmtId="10" fontId="5" fillId="0" borderId="1" xfId="0" quotePrefix="1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0"/>
  <sheetViews>
    <sheetView tabSelected="1" topLeftCell="A52" zoomScale="85" zoomScaleNormal="85" workbookViewId="0">
      <selection activeCell="H51" sqref="H51"/>
    </sheetView>
  </sheetViews>
  <sheetFormatPr defaultRowHeight="15" x14ac:dyDescent="0.25"/>
  <cols>
    <col min="1" max="1" width="53.85546875" style="3" customWidth="1"/>
    <col min="2" max="2" width="21.7109375" style="1" customWidth="1"/>
    <col min="3" max="4" width="15.85546875" style="9" customWidth="1"/>
    <col min="5" max="5" width="14.7109375" style="10" customWidth="1"/>
    <col min="6" max="6" width="16.7109375" style="10" customWidth="1"/>
    <col min="7" max="8" width="14.28515625" style="6" customWidth="1"/>
    <col min="9" max="9" width="16.7109375" style="6" customWidth="1"/>
    <col min="10" max="10" width="28.5703125" customWidth="1"/>
  </cols>
  <sheetData>
    <row r="1" spans="1:10" ht="59.25" customHeight="1" x14ac:dyDescent="0.25">
      <c r="A1" s="39" t="s">
        <v>117</v>
      </c>
      <c r="B1" s="40"/>
      <c r="C1" s="40"/>
      <c r="D1" s="40"/>
      <c r="E1" s="40"/>
      <c r="F1" s="40"/>
      <c r="G1" s="40"/>
      <c r="H1" s="40"/>
      <c r="I1" s="40"/>
    </row>
    <row r="2" spans="1:10" ht="95.25" customHeight="1" x14ac:dyDescent="0.25">
      <c r="A2" s="4" t="s">
        <v>0</v>
      </c>
      <c r="B2" s="4" t="s">
        <v>1</v>
      </c>
      <c r="C2" s="8" t="s">
        <v>94</v>
      </c>
      <c r="D2" s="8" t="s">
        <v>119</v>
      </c>
      <c r="E2" s="8" t="s">
        <v>120</v>
      </c>
      <c r="F2" s="8" t="s">
        <v>121</v>
      </c>
      <c r="G2" s="7" t="s">
        <v>109</v>
      </c>
      <c r="H2" s="7" t="s">
        <v>75</v>
      </c>
      <c r="I2" s="7" t="s">
        <v>122</v>
      </c>
      <c r="J2" s="28" t="s">
        <v>110</v>
      </c>
    </row>
    <row r="3" spans="1:10" ht="15" customHeight="1" x14ac:dyDescent="0.25">
      <c r="A3" s="22" t="s">
        <v>2</v>
      </c>
      <c r="B3" s="11">
        <v>2</v>
      </c>
      <c r="C3" s="24">
        <v>6</v>
      </c>
      <c r="D3" s="23"/>
      <c r="E3" s="24">
        <v>5</v>
      </c>
      <c r="F3" s="24">
        <v>6</v>
      </c>
      <c r="G3" s="12" t="s">
        <v>90</v>
      </c>
      <c r="H3" s="12" t="s">
        <v>90</v>
      </c>
      <c r="I3" s="12">
        <v>8</v>
      </c>
      <c r="J3" s="29"/>
    </row>
    <row r="4" spans="1:10" x14ac:dyDescent="0.25">
      <c r="A4" s="13" t="s">
        <v>91</v>
      </c>
      <c r="B4" s="14" t="s">
        <v>92</v>
      </c>
      <c r="C4" s="26">
        <f>C7+C9+C11+C21+C27+C40+C42+C45+C50+C51+C25+C16+C55</f>
        <v>2901509</v>
      </c>
      <c r="D4" s="26">
        <f>D7+D9+D11+D21+D27+D40+D42+D45+D50+D51+D25+D16+D55</f>
        <v>3137451.1</v>
      </c>
      <c r="E4" s="26">
        <v>4058825</v>
      </c>
      <c r="F4" s="26">
        <v>4041903.4</v>
      </c>
      <c r="G4" s="15">
        <f>F4/D4</f>
        <v>1.2882761423755735</v>
      </c>
      <c r="H4" s="15">
        <f>F4/E4</f>
        <v>0.99583091165546678</v>
      </c>
      <c r="I4" s="15">
        <f>F4/C4</f>
        <v>1.3930349345805924</v>
      </c>
      <c r="J4" s="29"/>
    </row>
    <row r="5" spans="1:10" x14ac:dyDescent="0.25">
      <c r="A5" s="13" t="s">
        <v>93</v>
      </c>
      <c r="B5" s="14"/>
      <c r="C5" s="16"/>
      <c r="D5" s="16"/>
      <c r="E5" s="16"/>
      <c r="F5" s="16"/>
      <c r="G5" s="15"/>
      <c r="H5" s="17"/>
      <c r="I5" s="17"/>
      <c r="J5" s="29"/>
    </row>
    <row r="6" spans="1:10" ht="47.25" x14ac:dyDescent="0.25">
      <c r="A6" s="25" t="s">
        <v>3</v>
      </c>
      <c r="B6" s="5" t="s">
        <v>4</v>
      </c>
      <c r="C6" s="33">
        <f>C51+C50+C45+C42+C40+C27+C25+C21+C16+C11+C9+C7</f>
        <v>930251.5</v>
      </c>
      <c r="D6" s="34">
        <f>D51+D50+D45+D42+D40+D27+D25+D21+D16+D11+D9+D7</f>
        <v>894282.5</v>
      </c>
      <c r="E6" s="34">
        <f>E51+E50+E45+E42+E40+E27+E25+E21+E16+E11+E9+E7</f>
        <v>1078717.2000000002</v>
      </c>
      <c r="F6" s="34">
        <f>F51+F50+F45+F42+F40+F27+F25+F21+F16+F11+F9+F7</f>
        <v>1098529.2</v>
      </c>
      <c r="G6" s="15">
        <f t="shared" ref="G6:G58" si="0">F6/D6</f>
        <v>1.2283916994909325</v>
      </c>
      <c r="H6" s="18">
        <f t="shared" ref="H6:H10" si="1">F6/E6</f>
        <v>1.0183662594793146</v>
      </c>
      <c r="I6" s="18">
        <f>F6/C6</f>
        <v>1.1808948440287383</v>
      </c>
      <c r="J6" s="27" t="s">
        <v>111</v>
      </c>
    </row>
    <row r="7" spans="1:10" ht="47.25" x14ac:dyDescent="0.25">
      <c r="A7" s="2" t="s">
        <v>5</v>
      </c>
      <c r="B7" s="19" t="s">
        <v>6</v>
      </c>
      <c r="C7" s="20">
        <v>597852.5</v>
      </c>
      <c r="D7" s="20">
        <v>569937</v>
      </c>
      <c r="E7" s="20">
        <v>669958.9</v>
      </c>
      <c r="F7" s="20">
        <v>700076.5</v>
      </c>
      <c r="G7" s="15">
        <f t="shared" si="0"/>
        <v>1.2283401498762143</v>
      </c>
      <c r="H7" s="21">
        <f t="shared" si="1"/>
        <v>1.044954399441518</v>
      </c>
      <c r="I7" s="21">
        <f t="shared" ref="I7:I58" si="2">F7/C7</f>
        <v>1.1709853182850285</v>
      </c>
      <c r="J7" s="27" t="s">
        <v>111</v>
      </c>
    </row>
    <row r="8" spans="1:10" ht="47.25" x14ac:dyDescent="0.25">
      <c r="A8" s="2" t="s">
        <v>7</v>
      </c>
      <c r="B8" s="19" t="s">
        <v>8</v>
      </c>
      <c r="C8" s="20">
        <v>597852.5</v>
      </c>
      <c r="D8" s="20">
        <v>569937</v>
      </c>
      <c r="E8" s="20">
        <v>669958.9</v>
      </c>
      <c r="F8" s="20">
        <v>700076.5</v>
      </c>
      <c r="G8" s="15">
        <f t="shared" si="0"/>
        <v>1.2283401498762143</v>
      </c>
      <c r="H8" s="21">
        <f t="shared" si="1"/>
        <v>1.044954399441518</v>
      </c>
      <c r="I8" s="21">
        <f t="shared" si="2"/>
        <v>1.1709853182850285</v>
      </c>
      <c r="J8" s="27" t="s">
        <v>133</v>
      </c>
    </row>
    <row r="9" spans="1:10" ht="45" x14ac:dyDescent="0.25">
      <c r="A9" s="2" t="s">
        <v>9</v>
      </c>
      <c r="B9" s="19" t="s">
        <v>10</v>
      </c>
      <c r="C9" s="20">
        <v>57420.6</v>
      </c>
      <c r="D9" s="20">
        <v>61524</v>
      </c>
      <c r="E9" s="20">
        <v>62042</v>
      </c>
      <c r="F9" s="20">
        <v>63252.6</v>
      </c>
      <c r="G9" s="15">
        <f t="shared" si="0"/>
        <v>1.028096352642871</v>
      </c>
      <c r="H9" s="21">
        <f t="shared" si="1"/>
        <v>1.0195125882466716</v>
      </c>
      <c r="I9" s="21">
        <f t="shared" si="2"/>
        <v>1.1015663368198869</v>
      </c>
      <c r="J9" s="27"/>
    </row>
    <row r="10" spans="1:10" ht="30" x14ac:dyDescent="0.25">
      <c r="A10" s="2" t="s">
        <v>11</v>
      </c>
      <c r="B10" s="19" t="s">
        <v>12</v>
      </c>
      <c r="C10" s="20">
        <v>57420.6</v>
      </c>
      <c r="D10" s="20">
        <v>61542</v>
      </c>
      <c r="E10" s="20">
        <v>62042</v>
      </c>
      <c r="F10" s="20">
        <v>63252.6</v>
      </c>
      <c r="G10" s="15">
        <f t="shared" si="0"/>
        <v>1.0277956517500244</v>
      </c>
      <c r="H10" s="21">
        <f t="shared" si="1"/>
        <v>1.0195125882466716</v>
      </c>
      <c r="I10" s="21">
        <f t="shared" si="2"/>
        <v>1.1015663368198869</v>
      </c>
      <c r="J10" s="27"/>
    </row>
    <row r="11" spans="1:10" ht="30" x14ac:dyDescent="0.25">
      <c r="A11" s="2" t="s">
        <v>13</v>
      </c>
      <c r="B11" s="19" t="s">
        <v>14</v>
      </c>
      <c r="C11" s="20">
        <f>C12+C13+C14+C15</f>
        <v>127275.2</v>
      </c>
      <c r="D11" s="20">
        <f>D12+D13+D14+D15</f>
        <v>126199</v>
      </c>
      <c r="E11" s="20">
        <f>E12+E13+E14+E15</f>
        <v>172868.6</v>
      </c>
      <c r="F11" s="20">
        <f>F12+F13+F14+F15</f>
        <v>170939.4</v>
      </c>
      <c r="G11" s="15">
        <f t="shared" si="0"/>
        <v>1.3545226190381856</v>
      </c>
      <c r="H11" s="21">
        <f>F11/E11</f>
        <v>0.98884007853363765</v>
      </c>
      <c r="I11" s="21">
        <f t="shared" si="2"/>
        <v>1.3430691917985593</v>
      </c>
      <c r="J11" s="27"/>
    </row>
    <row r="12" spans="1:10" ht="63" x14ac:dyDescent="0.25">
      <c r="A12" s="2" t="s">
        <v>15</v>
      </c>
      <c r="B12" s="19" t="s">
        <v>16</v>
      </c>
      <c r="C12" s="20">
        <v>114656.4</v>
      </c>
      <c r="D12" s="20">
        <v>116556</v>
      </c>
      <c r="E12" s="20">
        <v>148656</v>
      </c>
      <c r="F12" s="20">
        <v>147859.4</v>
      </c>
      <c r="G12" s="15">
        <f t="shared" si="0"/>
        <v>1.2685696146058547</v>
      </c>
      <c r="H12" s="21">
        <f>F12/E12</f>
        <v>0.9946413195565601</v>
      </c>
      <c r="I12" s="21">
        <f t="shared" si="2"/>
        <v>1.2895869746477302</v>
      </c>
      <c r="J12" s="27" t="s">
        <v>134</v>
      </c>
    </row>
    <row r="13" spans="1:10" ht="30" x14ac:dyDescent="0.25">
      <c r="A13" s="2" t="s">
        <v>17</v>
      </c>
      <c r="B13" s="19" t="s">
        <v>18</v>
      </c>
      <c r="C13" s="20">
        <v>-126.4</v>
      </c>
      <c r="D13" s="20">
        <v>0</v>
      </c>
      <c r="E13" s="20">
        <v>39</v>
      </c>
      <c r="F13" s="20">
        <v>40.799999999999997</v>
      </c>
      <c r="G13" s="37" t="s">
        <v>132</v>
      </c>
      <c r="H13" s="21">
        <f t="shared" ref="H13" si="3">F13/E13</f>
        <v>1.046153846153846</v>
      </c>
      <c r="I13" s="21">
        <f t="shared" si="2"/>
        <v>-0.32278481012658222</v>
      </c>
      <c r="J13" s="32"/>
    </row>
    <row r="14" spans="1:10" ht="47.25" x14ac:dyDescent="0.25">
      <c r="A14" s="2" t="s">
        <v>19</v>
      </c>
      <c r="B14" s="19" t="s">
        <v>20</v>
      </c>
      <c r="C14" s="20">
        <v>11711.2</v>
      </c>
      <c r="D14" s="20">
        <v>5692</v>
      </c>
      <c r="E14" s="20">
        <v>15422.6</v>
      </c>
      <c r="F14" s="20">
        <v>15137.7</v>
      </c>
      <c r="G14" s="15">
        <f t="shared" si="0"/>
        <v>2.6594694307800424</v>
      </c>
      <c r="H14" s="21">
        <f t="shared" ref="H14:H24" si="4">F14/E14</f>
        <v>0.98152710956648037</v>
      </c>
      <c r="I14" s="21">
        <f t="shared" si="2"/>
        <v>1.2925831682491973</v>
      </c>
      <c r="J14" s="27" t="s">
        <v>111</v>
      </c>
    </row>
    <row r="15" spans="1:10" ht="63" x14ac:dyDescent="0.25">
      <c r="A15" s="2" t="s">
        <v>21</v>
      </c>
      <c r="B15" s="19" t="s">
        <v>22</v>
      </c>
      <c r="C15" s="20">
        <v>1034</v>
      </c>
      <c r="D15" s="20">
        <v>3951</v>
      </c>
      <c r="E15" s="20">
        <v>8751</v>
      </c>
      <c r="F15" s="20">
        <v>7901.5</v>
      </c>
      <c r="G15" s="15">
        <f t="shared" si="0"/>
        <v>1.9998734497595545</v>
      </c>
      <c r="H15" s="21">
        <f t="shared" si="4"/>
        <v>0.9029253799565764</v>
      </c>
      <c r="I15" s="21">
        <f t="shared" si="2"/>
        <v>7.6416827852998068</v>
      </c>
      <c r="J15" s="27" t="s">
        <v>135</v>
      </c>
    </row>
    <row r="16" spans="1:10" ht="30" x14ac:dyDescent="0.25">
      <c r="A16" s="2" t="s">
        <v>95</v>
      </c>
      <c r="B16" s="19" t="s">
        <v>108</v>
      </c>
      <c r="C16" s="20">
        <f>C17+C19+C20</f>
        <v>57540.399999999994</v>
      </c>
      <c r="D16" s="20">
        <f>D17+D19+D20</f>
        <v>58595</v>
      </c>
      <c r="E16" s="20">
        <f>E17+E19+E20</f>
        <v>58795</v>
      </c>
      <c r="F16" s="20">
        <f>F17+F19+F20</f>
        <v>62617.8</v>
      </c>
      <c r="G16" s="15">
        <f t="shared" si="0"/>
        <v>1.0686543220411298</v>
      </c>
      <c r="H16" s="21">
        <f t="shared" si="4"/>
        <v>1.0650191342801258</v>
      </c>
      <c r="I16" s="21">
        <f t="shared" si="2"/>
        <v>1.0882406100757034</v>
      </c>
      <c r="J16" s="27"/>
    </row>
    <row r="17" spans="1:10" ht="48.75" customHeight="1" x14ac:dyDescent="0.25">
      <c r="A17" s="2" t="s">
        <v>97</v>
      </c>
      <c r="B17" s="19" t="s">
        <v>96</v>
      </c>
      <c r="C17" s="20">
        <v>23134.5</v>
      </c>
      <c r="D17" s="20">
        <v>23487</v>
      </c>
      <c r="E17" s="20">
        <v>24487</v>
      </c>
      <c r="F17" s="20">
        <v>27362.799999999999</v>
      </c>
      <c r="G17" s="15">
        <f t="shared" si="0"/>
        <v>1.165018946651339</v>
      </c>
      <c r="H17" s="21">
        <f t="shared" si="4"/>
        <v>1.1174419079511577</v>
      </c>
      <c r="I17" s="21">
        <f t="shared" si="2"/>
        <v>1.1827703213814864</v>
      </c>
      <c r="J17" s="27" t="s">
        <v>115</v>
      </c>
    </row>
    <row r="18" spans="1:10" ht="40.5" customHeight="1" x14ac:dyDescent="0.25">
      <c r="A18" s="2" t="s">
        <v>98</v>
      </c>
      <c r="B18" s="19" t="s">
        <v>99</v>
      </c>
      <c r="C18" s="20">
        <v>34405.800000000003</v>
      </c>
      <c r="D18" s="20">
        <f>D19+D20</f>
        <v>35108</v>
      </c>
      <c r="E18" s="20">
        <f t="shared" ref="E18:F18" si="5">E19+E20</f>
        <v>34308</v>
      </c>
      <c r="F18" s="20">
        <f t="shared" si="5"/>
        <v>35255</v>
      </c>
      <c r="G18" s="15">
        <f t="shared" si="0"/>
        <v>1.0041870798678363</v>
      </c>
      <c r="H18" s="21">
        <f t="shared" si="4"/>
        <v>1.0276028914538884</v>
      </c>
      <c r="I18" s="21">
        <f t="shared" si="2"/>
        <v>1.0246818850310122</v>
      </c>
      <c r="J18" s="27"/>
    </row>
    <row r="19" spans="1:10" ht="55.5" customHeight="1" x14ac:dyDescent="0.25">
      <c r="A19" s="2" t="s">
        <v>100</v>
      </c>
      <c r="B19" s="19" t="s">
        <v>101</v>
      </c>
      <c r="C19" s="20">
        <v>8530.1</v>
      </c>
      <c r="D19" s="20">
        <v>10862</v>
      </c>
      <c r="E19" s="20">
        <v>11062</v>
      </c>
      <c r="F19" s="20">
        <v>11135.5</v>
      </c>
      <c r="G19" s="15">
        <f t="shared" si="0"/>
        <v>1.0251795249493647</v>
      </c>
      <c r="H19" s="21">
        <f t="shared" si="4"/>
        <v>1.0066443681070332</v>
      </c>
      <c r="I19" s="21">
        <f t="shared" si="2"/>
        <v>1.3054360441260946</v>
      </c>
      <c r="J19" s="27"/>
    </row>
    <row r="20" spans="1:10" ht="52.15" customHeight="1" x14ac:dyDescent="0.25">
      <c r="A20" s="2" t="s">
        <v>102</v>
      </c>
      <c r="B20" s="19" t="s">
        <v>103</v>
      </c>
      <c r="C20" s="20">
        <v>25875.8</v>
      </c>
      <c r="D20" s="20">
        <v>24246</v>
      </c>
      <c r="E20" s="20">
        <v>23246</v>
      </c>
      <c r="F20" s="20">
        <v>24119.5</v>
      </c>
      <c r="G20" s="15">
        <f t="shared" si="0"/>
        <v>0.99478264455992738</v>
      </c>
      <c r="H20" s="21">
        <f t="shared" si="4"/>
        <v>1.0375763572227481</v>
      </c>
      <c r="I20" s="21">
        <f t="shared" si="2"/>
        <v>0.9321257700245017</v>
      </c>
      <c r="J20" s="27"/>
    </row>
    <row r="21" spans="1:10" ht="100.5" customHeight="1" x14ac:dyDescent="0.25">
      <c r="A21" s="2" t="s">
        <v>23</v>
      </c>
      <c r="B21" s="19" t="s">
        <v>24</v>
      </c>
      <c r="C21" s="20">
        <v>1724.1</v>
      </c>
      <c r="D21" s="20">
        <f>D22+D23+D24</f>
        <v>1883</v>
      </c>
      <c r="E21" s="20">
        <f>E22+E23+E24</f>
        <v>3422.1</v>
      </c>
      <c r="F21" s="20">
        <f>F22+F23+F24</f>
        <v>4330.6000000000004</v>
      </c>
      <c r="G21" s="15">
        <f t="shared" si="0"/>
        <v>2.2998406797663304</v>
      </c>
      <c r="H21" s="21">
        <f t="shared" si="4"/>
        <v>1.2654802606586599</v>
      </c>
      <c r="I21" s="21">
        <f t="shared" si="2"/>
        <v>2.511803259671713</v>
      </c>
      <c r="J21" s="27"/>
    </row>
    <row r="22" spans="1:10" ht="108" customHeight="1" x14ac:dyDescent="0.25">
      <c r="A22" s="2" t="s">
        <v>25</v>
      </c>
      <c r="B22" s="19" t="s">
        <v>26</v>
      </c>
      <c r="C22" s="20">
        <v>1473</v>
      </c>
      <c r="D22" s="20">
        <v>1698</v>
      </c>
      <c r="E22" s="20">
        <v>3237.1</v>
      </c>
      <c r="F22" s="20">
        <v>4144.8</v>
      </c>
      <c r="G22" s="15">
        <f t="shared" si="0"/>
        <v>2.4409893992932865</v>
      </c>
      <c r="H22" s="21">
        <f t="shared" si="4"/>
        <v>1.2804053010410554</v>
      </c>
      <c r="I22" s="21">
        <f t="shared" si="2"/>
        <v>2.813849287169043</v>
      </c>
      <c r="J22" s="27" t="s">
        <v>131</v>
      </c>
    </row>
    <row r="23" spans="1:10" ht="48" customHeight="1" x14ac:dyDescent="0.25">
      <c r="A23" s="2" t="s">
        <v>104</v>
      </c>
      <c r="B23" s="19" t="s">
        <v>105</v>
      </c>
      <c r="C23" s="20">
        <v>201.2</v>
      </c>
      <c r="D23" s="20">
        <v>125</v>
      </c>
      <c r="E23" s="20">
        <v>125</v>
      </c>
      <c r="F23" s="20">
        <v>125.8</v>
      </c>
      <c r="G23" s="15">
        <f t="shared" si="0"/>
        <v>1.0064</v>
      </c>
      <c r="H23" s="21">
        <f t="shared" si="4"/>
        <v>1.0064</v>
      </c>
      <c r="I23" s="21">
        <f t="shared" si="2"/>
        <v>0.62524850894632211</v>
      </c>
      <c r="J23" s="27"/>
    </row>
    <row r="24" spans="1:10" ht="48" customHeight="1" x14ac:dyDescent="0.25">
      <c r="A24" s="2" t="s">
        <v>104</v>
      </c>
      <c r="B24" s="19" t="s">
        <v>118</v>
      </c>
      <c r="C24" s="20">
        <v>49.9</v>
      </c>
      <c r="D24" s="20">
        <v>60</v>
      </c>
      <c r="E24" s="20">
        <v>60</v>
      </c>
      <c r="F24" s="20">
        <v>60</v>
      </c>
      <c r="G24" s="15">
        <f t="shared" si="0"/>
        <v>1</v>
      </c>
      <c r="H24" s="21">
        <f t="shared" si="4"/>
        <v>1</v>
      </c>
      <c r="I24" s="21">
        <f t="shared" si="2"/>
        <v>1.2024048096192386</v>
      </c>
      <c r="J24" s="27"/>
    </row>
    <row r="25" spans="1:10" ht="56.25" customHeight="1" x14ac:dyDescent="0.25">
      <c r="A25" s="2" t="s">
        <v>27</v>
      </c>
      <c r="B25" s="19" t="s">
        <v>78</v>
      </c>
      <c r="C25" s="20">
        <v>5.4</v>
      </c>
      <c r="D25" s="20">
        <v>0</v>
      </c>
      <c r="E25" s="20">
        <v>0</v>
      </c>
      <c r="F25" s="20">
        <v>-0.1</v>
      </c>
      <c r="G25" s="37" t="s">
        <v>132</v>
      </c>
      <c r="H25" s="21">
        <v>0</v>
      </c>
      <c r="I25" s="21">
        <f t="shared" si="2"/>
        <v>-1.8518518518518517E-2</v>
      </c>
      <c r="J25" s="27"/>
    </row>
    <row r="26" spans="1:10" ht="61.15" customHeight="1" x14ac:dyDescent="0.25">
      <c r="A26" s="2" t="s">
        <v>123</v>
      </c>
      <c r="B26" s="19" t="s">
        <v>124</v>
      </c>
      <c r="C26" s="20">
        <v>0</v>
      </c>
      <c r="D26" s="20">
        <v>0</v>
      </c>
      <c r="E26" s="20">
        <v>0</v>
      </c>
      <c r="F26" s="20">
        <v>-0.1</v>
      </c>
      <c r="G26" s="15">
        <v>0</v>
      </c>
      <c r="H26" s="21">
        <v>0</v>
      </c>
      <c r="I26" s="37" t="s">
        <v>132</v>
      </c>
      <c r="J26" s="29"/>
    </row>
    <row r="27" spans="1:10" ht="45" x14ac:dyDescent="0.25">
      <c r="A27" s="2" t="s">
        <v>28</v>
      </c>
      <c r="B27" s="19" t="s">
        <v>29</v>
      </c>
      <c r="C27" s="20">
        <v>44919.5</v>
      </c>
      <c r="D27" s="20">
        <v>36240.5</v>
      </c>
      <c r="E27" s="20">
        <v>39147.5</v>
      </c>
      <c r="F27" s="20">
        <v>41704</v>
      </c>
      <c r="G27" s="15">
        <f t="shared" si="0"/>
        <v>1.1507567500448392</v>
      </c>
      <c r="H27" s="21">
        <f t="shared" ref="H27:H58" si="6">F27/E27</f>
        <v>1.0653042978478831</v>
      </c>
      <c r="I27" s="21">
        <f t="shared" si="2"/>
        <v>0.9284163893186701</v>
      </c>
      <c r="J27" s="31"/>
    </row>
    <row r="28" spans="1:10" ht="102" hidden="1" customHeight="1" x14ac:dyDescent="0.25">
      <c r="A28" s="2" t="s">
        <v>80</v>
      </c>
      <c r="B28" s="19" t="s">
        <v>86</v>
      </c>
      <c r="C28" s="20"/>
      <c r="D28" s="20"/>
      <c r="E28" s="20"/>
      <c r="F28" s="20"/>
      <c r="G28" s="15" t="e">
        <f t="shared" si="0"/>
        <v>#DIV/0!</v>
      </c>
      <c r="H28" s="21" t="e">
        <f t="shared" si="6"/>
        <v>#DIV/0!</v>
      </c>
      <c r="I28" s="21" t="e">
        <f t="shared" si="2"/>
        <v>#DIV/0!</v>
      </c>
      <c r="J28" s="30"/>
    </row>
    <row r="29" spans="1:10" ht="86.45" hidden="1" customHeight="1" x14ac:dyDescent="0.25">
      <c r="A29" s="2" t="s">
        <v>81</v>
      </c>
      <c r="B29" s="19" t="s">
        <v>87</v>
      </c>
      <c r="C29" s="20"/>
      <c r="D29" s="20"/>
      <c r="E29" s="20"/>
      <c r="F29" s="20"/>
      <c r="G29" s="15" t="e">
        <f t="shared" si="0"/>
        <v>#DIV/0!</v>
      </c>
      <c r="H29" s="21" t="e">
        <f t="shared" si="6"/>
        <v>#DIV/0!</v>
      </c>
      <c r="I29" s="21" t="e">
        <f t="shared" si="2"/>
        <v>#DIV/0!</v>
      </c>
      <c r="J29" s="30"/>
    </row>
    <row r="30" spans="1:10" ht="42.6" hidden="1" customHeight="1" x14ac:dyDescent="0.25">
      <c r="A30" s="2" t="s">
        <v>82</v>
      </c>
      <c r="B30" s="19" t="s">
        <v>88</v>
      </c>
      <c r="C30" s="20"/>
      <c r="D30" s="20"/>
      <c r="E30" s="20"/>
      <c r="F30" s="20"/>
      <c r="G30" s="15" t="e">
        <f t="shared" si="0"/>
        <v>#DIV/0!</v>
      </c>
      <c r="H30" s="21" t="e">
        <f t="shared" si="6"/>
        <v>#DIV/0!</v>
      </c>
      <c r="I30" s="21" t="e">
        <f t="shared" si="2"/>
        <v>#DIV/0!</v>
      </c>
      <c r="J30" s="30"/>
    </row>
    <row r="31" spans="1:10" ht="45" hidden="1" customHeight="1" x14ac:dyDescent="0.25">
      <c r="A31" s="2" t="s">
        <v>83</v>
      </c>
      <c r="B31" s="19" t="s">
        <v>89</v>
      </c>
      <c r="C31" s="20"/>
      <c r="D31" s="20"/>
      <c r="E31" s="20"/>
      <c r="F31" s="20"/>
      <c r="G31" s="15" t="e">
        <f t="shared" si="0"/>
        <v>#DIV/0!</v>
      </c>
      <c r="H31" s="21" t="e">
        <f t="shared" si="6"/>
        <v>#DIV/0!</v>
      </c>
      <c r="I31" s="21" t="e">
        <f t="shared" si="2"/>
        <v>#DIV/0!</v>
      </c>
      <c r="J31" s="30"/>
    </row>
    <row r="32" spans="1:10" ht="86.45" hidden="1" customHeight="1" x14ac:dyDescent="0.25">
      <c r="A32" s="2" t="s">
        <v>84</v>
      </c>
      <c r="B32" s="19" t="s">
        <v>77</v>
      </c>
      <c r="C32" s="20"/>
      <c r="D32" s="20"/>
      <c r="E32" s="20"/>
      <c r="F32" s="20"/>
      <c r="G32" s="15" t="e">
        <f t="shared" si="0"/>
        <v>#DIV/0!</v>
      </c>
      <c r="H32" s="21" t="e">
        <f t="shared" si="6"/>
        <v>#DIV/0!</v>
      </c>
      <c r="I32" s="21" t="e">
        <f t="shared" si="2"/>
        <v>#DIV/0!</v>
      </c>
      <c r="J32" s="30"/>
    </row>
    <row r="33" spans="1:10" ht="83.45" hidden="1" customHeight="1" x14ac:dyDescent="0.25">
      <c r="A33" s="2" t="s">
        <v>85</v>
      </c>
      <c r="B33" s="19" t="s">
        <v>76</v>
      </c>
      <c r="C33" s="20"/>
      <c r="D33" s="20"/>
      <c r="E33" s="20"/>
      <c r="F33" s="20"/>
      <c r="G33" s="15" t="e">
        <f t="shared" si="0"/>
        <v>#DIV/0!</v>
      </c>
      <c r="H33" s="21" t="e">
        <f t="shared" si="6"/>
        <v>#DIV/0!</v>
      </c>
      <c r="I33" s="21" t="e">
        <f t="shared" si="2"/>
        <v>#DIV/0!</v>
      </c>
      <c r="J33" s="30"/>
    </row>
    <row r="34" spans="1:10" ht="90" x14ac:dyDescent="0.25">
      <c r="A34" s="2" t="s">
        <v>136</v>
      </c>
      <c r="B34" s="19" t="s">
        <v>142</v>
      </c>
      <c r="C34" s="20">
        <v>15542.6</v>
      </c>
      <c r="D34" s="20">
        <v>14602</v>
      </c>
      <c r="E34" s="20">
        <v>14300</v>
      </c>
      <c r="F34" s="20">
        <v>14928.2</v>
      </c>
      <c r="G34" s="15">
        <f t="shared" si="0"/>
        <v>1.0223394055608821</v>
      </c>
      <c r="H34" s="21">
        <f t="shared" si="6"/>
        <v>1.04393006993007</v>
      </c>
      <c r="I34" s="21">
        <f t="shared" si="2"/>
        <v>0.96046993424523575</v>
      </c>
      <c r="J34" s="32"/>
    </row>
    <row r="35" spans="1:10" ht="94.5" x14ac:dyDescent="0.25">
      <c r="A35" s="2" t="s">
        <v>143</v>
      </c>
      <c r="B35" s="19" t="s">
        <v>137</v>
      </c>
      <c r="C35" s="20">
        <v>7277.6</v>
      </c>
      <c r="D35" s="20">
        <v>286</v>
      </c>
      <c r="E35" s="20">
        <v>3600</v>
      </c>
      <c r="F35" s="20">
        <v>3771.1</v>
      </c>
      <c r="G35" s="15">
        <f t="shared" si="0"/>
        <v>13.185664335664335</v>
      </c>
      <c r="H35" s="21">
        <f t="shared" si="6"/>
        <v>1.0475277777777778</v>
      </c>
      <c r="I35" s="21">
        <f t="shared" si="2"/>
        <v>0.5181790700230845</v>
      </c>
      <c r="J35" s="31" t="s">
        <v>139</v>
      </c>
    </row>
    <row r="36" spans="1:10" ht="94.5" x14ac:dyDescent="0.25">
      <c r="A36" s="2" t="s">
        <v>144</v>
      </c>
      <c r="B36" s="19" t="s">
        <v>145</v>
      </c>
      <c r="C36" s="20">
        <v>221</v>
      </c>
      <c r="D36" s="20">
        <v>161</v>
      </c>
      <c r="E36" s="20">
        <v>176</v>
      </c>
      <c r="F36" s="20">
        <v>180</v>
      </c>
      <c r="G36" s="15">
        <f t="shared" si="0"/>
        <v>1.1180124223602483</v>
      </c>
      <c r="H36" s="21">
        <f t="shared" si="6"/>
        <v>1.0227272727272727</v>
      </c>
      <c r="I36" s="21">
        <f t="shared" si="2"/>
        <v>0.81447963800904977</v>
      </c>
      <c r="J36" s="31" t="s">
        <v>140</v>
      </c>
    </row>
    <row r="37" spans="1:10" ht="83.45" customHeight="1" x14ac:dyDescent="0.25">
      <c r="A37" s="2" t="s">
        <v>146</v>
      </c>
      <c r="B37" s="19" t="s">
        <v>147</v>
      </c>
      <c r="C37" s="20">
        <v>21743.200000000001</v>
      </c>
      <c r="D37" s="20">
        <v>21138.5</v>
      </c>
      <c r="E37" s="20">
        <v>20904.5</v>
      </c>
      <c r="F37" s="20">
        <v>22656.9</v>
      </c>
      <c r="G37" s="15">
        <f t="shared" si="0"/>
        <v>1.0718310192303144</v>
      </c>
      <c r="H37" s="21">
        <f t="shared" si="6"/>
        <v>1.0838288406802363</v>
      </c>
      <c r="I37" s="21">
        <f t="shared" si="2"/>
        <v>1.042022333419184</v>
      </c>
      <c r="J37" s="32"/>
    </row>
    <row r="38" spans="1:10" ht="120" x14ac:dyDescent="0.25">
      <c r="A38" s="2" t="s">
        <v>138</v>
      </c>
      <c r="B38" s="19" t="s">
        <v>148</v>
      </c>
      <c r="C38" s="20">
        <v>60</v>
      </c>
      <c r="D38" s="20">
        <v>33</v>
      </c>
      <c r="E38" s="20">
        <v>63</v>
      </c>
      <c r="F38" s="20">
        <v>62.5</v>
      </c>
      <c r="G38" s="15">
        <f t="shared" si="0"/>
        <v>1.893939393939394</v>
      </c>
      <c r="H38" s="21">
        <f t="shared" si="6"/>
        <v>0.99206349206349209</v>
      </c>
      <c r="I38" s="21">
        <f t="shared" si="2"/>
        <v>1.0416666666666667</v>
      </c>
      <c r="J38" s="31" t="s">
        <v>141</v>
      </c>
    </row>
    <row r="39" spans="1:10" ht="90" x14ac:dyDescent="0.25">
      <c r="A39" s="2" t="s">
        <v>149</v>
      </c>
      <c r="B39" s="19" t="s">
        <v>150</v>
      </c>
      <c r="C39" s="20">
        <v>75</v>
      </c>
      <c r="D39" s="20">
        <v>20</v>
      </c>
      <c r="E39" s="20">
        <v>32</v>
      </c>
      <c r="F39" s="20">
        <v>33.1</v>
      </c>
      <c r="G39" s="15">
        <f t="shared" si="0"/>
        <v>1.655</v>
      </c>
      <c r="H39" s="21">
        <f t="shared" si="6"/>
        <v>1.034375</v>
      </c>
      <c r="I39" s="21">
        <f t="shared" si="2"/>
        <v>0.44133333333333336</v>
      </c>
      <c r="J39" s="31" t="s">
        <v>151</v>
      </c>
    </row>
    <row r="40" spans="1:10" ht="30" x14ac:dyDescent="0.25">
      <c r="A40" s="2" t="s">
        <v>30</v>
      </c>
      <c r="B40" s="19" t="s">
        <v>31</v>
      </c>
      <c r="C40" s="20">
        <v>2946.4</v>
      </c>
      <c r="D40" s="20">
        <v>3350</v>
      </c>
      <c r="E40" s="20">
        <v>3650</v>
      </c>
      <c r="F40" s="20">
        <v>3567.3</v>
      </c>
      <c r="G40" s="15">
        <f t="shared" si="0"/>
        <v>1.064865671641791</v>
      </c>
      <c r="H40" s="21">
        <f t="shared" si="6"/>
        <v>0.97734246575342476</v>
      </c>
      <c r="I40" s="21">
        <f t="shared" si="2"/>
        <v>1.2107317404289981</v>
      </c>
      <c r="J40" s="27"/>
    </row>
    <row r="41" spans="1:10" ht="30" x14ac:dyDescent="0.25">
      <c r="A41" s="2" t="s">
        <v>32</v>
      </c>
      <c r="B41" s="19" t="s">
        <v>33</v>
      </c>
      <c r="C41" s="20">
        <v>2946.4</v>
      </c>
      <c r="D41" s="20">
        <v>3350</v>
      </c>
      <c r="E41" s="20">
        <v>3650</v>
      </c>
      <c r="F41" s="20">
        <v>3567.3</v>
      </c>
      <c r="G41" s="15">
        <f t="shared" si="0"/>
        <v>1.064865671641791</v>
      </c>
      <c r="H41" s="21">
        <f t="shared" si="6"/>
        <v>0.97734246575342476</v>
      </c>
      <c r="I41" s="21">
        <f t="shared" si="2"/>
        <v>1.2107317404289981</v>
      </c>
      <c r="J41" s="31"/>
    </row>
    <row r="42" spans="1:10" ht="30" x14ac:dyDescent="0.25">
      <c r="A42" s="2" t="s">
        <v>34</v>
      </c>
      <c r="B42" s="19" t="s">
        <v>35</v>
      </c>
      <c r="C42" s="20">
        <f>C43+C44</f>
        <v>127.9</v>
      </c>
      <c r="D42" s="20">
        <f t="shared" ref="D42" si="7">D43+D44</f>
        <v>108</v>
      </c>
      <c r="E42" s="20">
        <v>348</v>
      </c>
      <c r="F42" s="20">
        <v>347.9</v>
      </c>
      <c r="G42" s="15">
        <f t="shared" si="0"/>
        <v>3.2212962962962961</v>
      </c>
      <c r="H42" s="21">
        <f t="shared" si="6"/>
        <v>0.99971264367816082</v>
      </c>
      <c r="I42" s="21">
        <f t="shared" si="2"/>
        <v>2.7200938232994525</v>
      </c>
      <c r="J42" s="31"/>
    </row>
    <row r="43" spans="1:10" ht="47.25" x14ac:dyDescent="0.25">
      <c r="A43" s="2" t="s">
        <v>125</v>
      </c>
      <c r="B43" s="19" t="s">
        <v>126</v>
      </c>
      <c r="C43" s="20">
        <v>49</v>
      </c>
      <c r="D43" s="20">
        <v>10</v>
      </c>
      <c r="E43" s="20">
        <v>73</v>
      </c>
      <c r="F43" s="20">
        <v>72.900000000000006</v>
      </c>
      <c r="G43" s="15">
        <f t="shared" si="0"/>
        <v>7.2900000000000009</v>
      </c>
      <c r="H43" s="21">
        <f t="shared" si="6"/>
        <v>0.99863013698630143</v>
      </c>
      <c r="I43" s="21">
        <f t="shared" si="2"/>
        <v>1.4877551020408164</v>
      </c>
      <c r="J43" s="31" t="s">
        <v>116</v>
      </c>
    </row>
    <row r="44" spans="1:10" ht="44.25" customHeight="1" x14ac:dyDescent="0.25">
      <c r="A44" s="2" t="s">
        <v>36</v>
      </c>
      <c r="B44" s="19" t="s">
        <v>37</v>
      </c>
      <c r="C44" s="20">
        <v>78.900000000000006</v>
      </c>
      <c r="D44" s="20">
        <v>98</v>
      </c>
      <c r="E44" s="20">
        <v>275</v>
      </c>
      <c r="F44" s="20">
        <v>275</v>
      </c>
      <c r="G44" s="15">
        <f t="shared" si="0"/>
        <v>2.806122448979592</v>
      </c>
      <c r="H44" s="21">
        <f t="shared" si="6"/>
        <v>1</v>
      </c>
      <c r="I44" s="21">
        <f t="shared" si="2"/>
        <v>3.4854245880861847</v>
      </c>
      <c r="J44" s="31" t="s">
        <v>161</v>
      </c>
    </row>
    <row r="45" spans="1:10" ht="46.15" customHeight="1" x14ac:dyDescent="0.25">
      <c r="A45" s="2" t="s">
        <v>38</v>
      </c>
      <c r="B45" s="19" t="s">
        <v>39</v>
      </c>
      <c r="C45" s="20">
        <v>31511.5</v>
      </c>
      <c r="D45" s="20">
        <v>33157</v>
      </c>
      <c r="E45" s="20">
        <v>47861.7</v>
      </c>
      <c r="F45" s="20">
        <v>31115.200000000001</v>
      </c>
      <c r="G45" s="15">
        <f t="shared" si="0"/>
        <v>0.93842024308592453</v>
      </c>
      <c r="H45" s="21">
        <f t="shared" si="6"/>
        <v>0.65010645254974231</v>
      </c>
      <c r="I45" s="21">
        <f t="shared" si="2"/>
        <v>0.98742363898894059</v>
      </c>
      <c r="J45" s="31"/>
    </row>
    <row r="46" spans="1:10" ht="90" x14ac:dyDescent="0.25">
      <c r="A46" s="2" t="s">
        <v>152</v>
      </c>
      <c r="B46" s="19" t="s">
        <v>153</v>
      </c>
      <c r="C46" s="20">
        <v>1517.3</v>
      </c>
      <c r="D46" s="20">
        <v>1194</v>
      </c>
      <c r="E46" s="20">
        <v>4099</v>
      </c>
      <c r="F46" s="20">
        <v>4093</v>
      </c>
      <c r="G46" s="15">
        <f t="shared" si="0"/>
        <v>3.4279731993299833</v>
      </c>
      <c r="H46" s="21">
        <f t="shared" si="6"/>
        <v>0.99853622834837763</v>
      </c>
      <c r="I46" s="21">
        <f t="shared" si="2"/>
        <v>2.6975548671983129</v>
      </c>
      <c r="J46" s="31" t="s">
        <v>154</v>
      </c>
    </row>
    <row r="47" spans="1:10" ht="78.75" x14ac:dyDescent="0.25">
      <c r="A47" s="2" t="s">
        <v>155</v>
      </c>
      <c r="B47" s="19" t="s">
        <v>156</v>
      </c>
      <c r="C47" s="20">
        <v>25962.5</v>
      </c>
      <c r="D47" s="20">
        <v>30812</v>
      </c>
      <c r="E47" s="20">
        <v>36261.599999999999</v>
      </c>
      <c r="F47" s="20">
        <v>35702.300000000003</v>
      </c>
      <c r="G47" s="15">
        <f t="shared" si="0"/>
        <v>1.1587141373490848</v>
      </c>
      <c r="H47" s="21">
        <f t="shared" si="6"/>
        <v>0.98457597017230358</v>
      </c>
      <c r="I47" s="21">
        <f t="shared" si="2"/>
        <v>1.3751487722676938</v>
      </c>
      <c r="J47" s="31" t="s">
        <v>157</v>
      </c>
    </row>
    <row r="48" spans="1:10" ht="78.75" x14ac:dyDescent="0.25">
      <c r="A48" s="2" t="s">
        <v>158</v>
      </c>
      <c r="B48" s="19" t="s">
        <v>159</v>
      </c>
      <c r="C48" s="20">
        <v>1542.8</v>
      </c>
      <c r="D48" s="20">
        <v>394</v>
      </c>
      <c r="E48" s="20">
        <v>4194</v>
      </c>
      <c r="F48" s="20">
        <v>-12082.4</v>
      </c>
      <c r="G48" s="15">
        <f t="shared" si="0"/>
        <v>-30.665989847715736</v>
      </c>
      <c r="H48" s="21">
        <f t="shared" si="6"/>
        <v>-2.8808774439675728</v>
      </c>
      <c r="I48" s="21">
        <f t="shared" si="2"/>
        <v>-7.8314752398236971</v>
      </c>
      <c r="J48" s="31" t="s">
        <v>160</v>
      </c>
    </row>
    <row r="49" spans="1:10" ht="126" x14ac:dyDescent="0.25">
      <c r="A49" s="2" t="s">
        <v>162</v>
      </c>
      <c r="B49" s="19" t="s">
        <v>163</v>
      </c>
      <c r="C49" s="20">
        <v>2488.8000000000002</v>
      </c>
      <c r="D49" s="20">
        <v>757</v>
      </c>
      <c r="E49" s="20">
        <v>3307</v>
      </c>
      <c r="F49" s="20">
        <v>3402</v>
      </c>
      <c r="G49" s="15">
        <f t="shared" si="0"/>
        <v>4.4940554821664467</v>
      </c>
      <c r="H49" s="21">
        <f t="shared" si="6"/>
        <v>1.0287269428485031</v>
      </c>
      <c r="I49" s="21">
        <f t="shared" si="2"/>
        <v>1.366923818707811</v>
      </c>
      <c r="J49" s="31" t="s">
        <v>164</v>
      </c>
    </row>
    <row r="50" spans="1:10" ht="63" x14ac:dyDescent="0.25">
      <c r="A50" s="2" t="s">
        <v>40</v>
      </c>
      <c r="B50" s="19" t="s">
        <v>41</v>
      </c>
      <c r="C50" s="20">
        <v>2692.9</v>
      </c>
      <c r="D50" s="20">
        <v>3289</v>
      </c>
      <c r="E50" s="20">
        <v>5289</v>
      </c>
      <c r="F50" s="20">
        <v>5749.3</v>
      </c>
      <c r="G50" s="15">
        <f t="shared" si="0"/>
        <v>1.7480389176041351</v>
      </c>
      <c r="H50" s="21">
        <f t="shared" si="6"/>
        <v>1.0870296842503309</v>
      </c>
      <c r="I50" s="21">
        <f t="shared" si="2"/>
        <v>2.1349845891046826</v>
      </c>
      <c r="J50" s="31" t="s">
        <v>114</v>
      </c>
    </row>
    <row r="51" spans="1:10" ht="36.6" customHeight="1" x14ac:dyDescent="0.25">
      <c r="A51" s="2" t="s">
        <v>42</v>
      </c>
      <c r="B51" s="19" t="s">
        <v>43</v>
      </c>
      <c r="C51" s="20">
        <v>6235.1</v>
      </c>
      <c r="D51" s="20">
        <v>0</v>
      </c>
      <c r="E51" s="20">
        <f>E52+E53+E54</f>
        <v>15334.400000000001</v>
      </c>
      <c r="F51" s="20">
        <f>F52+F53+F54</f>
        <v>14828.7</v>
      </c>
      <c r="G51" s="38" t="s">
        <v>132</v>
      </c>
      <c r="H51" s="21">
        <f t="shared" si="6"/>
        <v>0.96702185934891483</v>
      </c>
      <c r="I51" s="21">
        <f t="shared" si="2"/>
        <v>2.3782617760741607</v>
      </c>
      <c r="J51" s="32"/>
    </row>
    <row r="52" spans="1:10" ht="36.6" customHeight="1" x14ac:dyDescent="0.25">
      <c r="A52" s="2" t="s">
        <v>127</v>
      </c>
      <c r="B52" s="19" t="s">
        <v>128</v>
      </c>
      <c r="C52" s="20">
        <v>0</v>
      </c>
      <c r="D52" s="20">
        <v>0</v>
      </c>
      <c r="E52" s="20">
        <v>0</v>
      </c>
      <c r="F52" s="20">
        <v>3.3</v>
      </c>
      <c r="G52" s="38" t="s">
        <v>132</v>
      </c>
      <c r="H52" s="37" t="s">
        <v>132</v>
      </c>
      <c r="I52" s="37" t="s">
        <v>132</v>
      </c>
      <c r="J52" s="32"/>
    </row>
    <row r="53" spans="1:10" ht="36.6" customHeight="1" x14ac:dyDescent="0.25">
      <c r="A53" s="2" t="s">
        <v>129</v>
      </c>
      <c r="B53" s="19" t="s">
        <v>130</v>
      </c>
      <c r="C53" s="20">
        <v>0</v>
      </c>
      <c r="D53" s="20">
        <v>0</v>
      </c>
      <c r="E53" s="20">
        <v>8797.7000000000007</v>
      </c>
      <c r="F53" s="20">
        <v>8797.7000000000007</v>
      </c>
      <c r="G53" s="38" t="s">
        <v>132</v>
      </c>
      <c r="H53" s="21">
        <f t="shared" si="6"/>
        <v>1</v>
      </c>
      <c r="I53" s="37" t="s">
        <v>132</v>
      </c>
      <c r="J53" s="32"/>
    </row>
    <row r="54" spans="1:10" ht="30" x14ac:dyDescent="0.25">
      <c r="A54" s="2" t="s">
        <v>44</v>
      </c>
      <c r="B54" s="19" t="s">
        <v>74</v>
      </c>
      <c r="C54" s="20">
        <v>6245.2</v>
      </c>
      <c r="D54" s="20">
        <v>0</v>
      </c>
      <c r="E54" s="20">
        <v>6536.7</v>
      </c>
      <c r="F54" s="20">
        <v>6027.7</v>
      </c>
      <c r="G54" s="38" t="s">
        <v>132</v>
      </c>
      <c r="H54" s="21">
        <f t="shared" si="6"/>
        <v>0.92213196261110342</v>
      </c>
      <c r="I54" s="21">
        <f t="shared" si="2"/>
        <v>0.96517325305834878</v>
      </c>
      <c r="J54" s="32"/>
    </row>
    <row r="55" spans="1:10" ht="30" x14ac:dyDescent="0.25">
      <c r="A55" s="2" t="s">
        <v>45</v>
      </c>
      <c r="B55" s="19" t="s">
        <v>46</v>
      </c>
      <c r="C55" s="20">
        <v>1971257.5</v>
      </c>
      <c r="D55" s="20">
        <f>D56+D63</f>
        <v>2243168.6</v>
      </c>
      <c r="E55" s="20">
        <f>E56+E63+E61+E62+E65+E69</f>
        <v>2980107.8999999994</v>
      </c>
      <c r="F55" s="20">
        <f>F56+F63+F61+F62+F65+F69</f>
        <v>2943374.5999999996</v>
      </c>
      <c r="G55" s="15">
        <f t="shared" si="0"/>
        <v>1.3121504108072837</v>
      </c>
      <c r="H55" s="21">
        <f t="shared" si="6"/>
        <v>0.98767383556816857</v>
      </c>
      <c r="I55" s="21">
        <f t="shared" si="2"/>
        <v>1.4931456697057588</v>
      </c>
      <c r="J55" s="29"/>
    </row>
    <row r="56" spans="1:10" ht="51" customHeight="1" x14ac:dyDescent="0.25">
      <c r="A56" s="2" t="s">
        <v>47</v>
      </c>
      <c r="B56" s="19" t="s">
        <v>48</v>
      </c>
      <c r="C56" s="20">
        <f>C57+C58+C59+C60</f>
        <v>1974424.9</v>
      </c>
      <c r="D56" s="20">
        <f>D57+D58+D59+D60</f>
        <v>2242836.6</v>
      </c>
      <c r="E56" s="20">
        <f>E57+E58+E59+E60</f>
        <v>2976617.0999999996</v>
      </c>
      <c r="F56" s="20">
        <f>F57+F58+F59+F60</f>
        <v>2943745.9</v>
      </c>
      <c r="G56" s="15">
        <f t="shared" si="0"/>
        <v>1.3125101935647028</v>
      </c>
      <c r="H56" s="21">
        <f t="shared" si="6"/>
        <v>0.98895685978556003</v>
      </c>
      <c r="I56" s="21">
        <f t="shared" si="2"/>
        <v>1.4909383993283309</v>
      </c>
      <c r="J56" s="29"/>
    </row>
    <row r="57" spans="1:10" ht="47.25" x14ac:dyDescent="0.25">
      <c r="A57" s="2" t="s">
        <v>49</v>
      </c>
      <c r="B57" s="19" t="s">
        <v>50</v>
      </c>
      <c r="C57" s="20">
        <v>270943.59999999998</v>
      </c>
      <c r="D57" s="20">
        <v>265678.2</v>
      </c>
      <c r="E57" s="20">
        <v>422384.4</v>
      </c>
      <c r="F57" s="20">
        <v>422384.4</v>
      </c>
      <c r="G57" s="15">
        <f t="shared" si="0"/>
        <v>1.5898346194757418</v>
      </c>
      <c r="H57" s="21">
        <f t="shared" si="6"/>
        <v>1</v>
      </c>
      <c r="I57" s="21">
        <f t="shared" si="2"/>
        <v>1.5589384654223242</v>
      </c>
      <c r="J57" s="27" t="s">
        <v>112</v>
      </c>
    </row>
    <row r="58" spans="1:10" ht="63" x14ac:dyDescent="0.25">
      <c r="A58" s="2" t="s">
        <v>51</v>
      </c>
      <c r="B58" s="19" t="s">
        <v>52</v>
      </c>
      <c r="C58" s="20">
        <v>844537.1</v>
      </c>
      <c r="D58" s="20">
        <v>1045288.6</v>
      </c>
      <c r="E58" s="20">
        <v>1572941.9</v>
      </c>
      <c r="F58" s="20">
        <v>1540089</v>
      </c>
      <c r="G58" s="15">
        <f t="shared" si="0"/>
        <v>1.4733624761620858</v>
      </c>
      <c r="H58" s="21">
        <f t="shared" si="6"/>
        <v>0.97911372314514611</v>
      </c>
      <c r="I58" s="21">
        <f t="shared" si="2"/>
        <v>1.8235895143031609</v>
      </c>
      <c r="J58" s="27" t="s">
        <v>113</v>
      </c>
    </row>
    <row r="59" spans="1:10" ht="30" x14ac:dyDescent="0.25">
      <c r="A59" s="2" t="s">
        <v>53</v>
      </c>
      <c r="B59" s="19" t="s">
        <v>54</v>
      </c>
      <c r="C59" s="20">
        <v>855250.3</v>
      </c>
      <c r="D59" s="20">
        <v>931817.7</v>
      </c>
      <c r="E59" s="20">
        <v>980337.8</v>
      </c>
      <c r="F59" s="20">
        <v>980319.5</v>
      </c>
      <c r="G59" s="15">
        <f t="shared" ref="G59:G68" si="8">F59/D59</f>
        <v>1.0520507391091627</v>
      </c>
      <c r="H59" s="21">
        <f t="shared" ref="H59" si="9">F59/E59</f>
        <v>0.99998133296502489</v>
      </c>
      <c r="I59" s="21">
        <f t="shared" ref="I59:I70" si="10">F59/C59</f>
        <v>1.1462369554269667</v>
      </c>
      <c r="J59" s="35"/>
    </row>
    <row r="60" spans="1:10" ht="59.25" customHeight="1" x14ac:dyDescent="0.25">
      <c r="A60" s="2" t="s">
        <v>55</v>
      </c>
      <c r="B60" s="19" t="s">
        <v>56</v>
      </c>
      <c r="C60" s="20">
        <v>3693.9</v>
      </c>
      <c r="D60" s="20">
        <v>52.1</v>
      </c>
      <c r="E60" s="20">
        <v>953</v>
      </c>
      <c r="F60" s="20">
        <v>953</v>
      </c>
      <c r="G60" s="15">
        <f t="shared" si="8"/>
        <v>18.291746641074855</v>
      </c>
      <c r="H60" s="21">
        <f>F60/E60</f>
        <v>1</v>
      </c>
      <c r="I60" s="21">
        <f t="shared" si="10"/>
        <v>0.25799290722542567</v>
      </c>
      <c r="J60" s="27" t="s">
        <v>113</v>
      </c>
    </row>
    <row r="61" spans="1:10" ht="48" customHeight="1" x14ac:dyDescent="0.25">
      <c r="A61" s="2" t="s">
        <v>57</v>
      </c>
      <c r="B61" s="19" t="s">
        <v>79</v>
      </c>
      <c r="C61" s="20">
        <v>0</v>
      </c>
      <c r="D61" s="20">
        <v>0</v>
      </c>
      <c r="E61" s="20">
        <v>2300</v>
      </c>
      <c r="F61" s="20">
        <v>2300</v>
      </c>
      <c r="G61" s="15">
        <v>0</v>
      </c>
      <c r="H61" s="21">
        <v>0</v>
      </c>
      <c r="I61" s="21">
        <v>0</v>
      </c>
      <c r="J61" s="35"/>
    </row>
    <row r="62" spans="1:10" ht="34.15" customHeight="1" x14ac:dyDescent="0.25">
      <c r="A62" s="2" t="s">
        <v>106</v>
      </c>
      <c r="B62" s="19" t="s">
        <v>107</v>
      </c>
      <c r="C62" s="20">
        <v>468</v>
      </c>
      <c r="D62" s="20">
        <v>0</v>
      </c>
      <c r="E62" s="20">
        <v>728.8</v>
      </c>
      <c r="F62" s="20">
        <v>728.8</v>
      </c>
      <c r="G62" s="15">
        <v>0</v>
      </c>
      <c r="H62" s="21">
        <f>F62/E62</f>
        <v>1</v>
      </c>
      <c r="I62" s="21">
        <v>0</v>
      </c>
      <c r="J62" s="36"/>
    </row>
    <row r="63" spans="1:10" ht="21.6" customHeight="1" x14ac:dyDescent="0.25">
      <c r="A63" s="2" t="s">
        <v>58</v>
      </c>
      <c r="B63" s="19" t="s">
        <v>59</v>
      </c>
      <c r="C63" s="20">
        <v>213.3</v>
      </c>
      <c r="D63" s="20">
        <v>332</v>
      </c>
      <c r="E63" s="20">
        <v>462</v>
      </c>
      <c r="F63" s="20">
        <v>299.5</v>
      </c>
      <c r="G63" s="15">
        <f t="shared" si="8"/>
        <v>0.90210843373493976</v>
      </c>
      <c r="H63" s="21">
        <f>F63/E63</f>
        <v>0.64826839826839822</v>
      </c>
      <c r="I63" s="21">
        <f t="shared" si="10"/>
        <v>1.4041256446319736</v>
      </c>
      <c r="J63" s="36"/>
    </row>
    <row r="64" spans="1:10" ht="45.6" hidden="1" customHeight="1" x14ac:dyDescent="0.25">
      <c r="A64" s="2" t="s">
        <v>60</v>
      </c>
      <c r="B64" s="19" t="s">
        <v>61</v>
      </c>
      <c r="C64" s="20"/>
      <c r="D64" s="20"/>
      <c r="E64" s="20"/>
      <c r="F64" s="20"/>
      <c r="G64" s="15" t="e">
        <f t="shared" si="8"/>
        <v>#DIV/0!</v>
      </c>
      <c r="H64" s="21" t="e">
        <f>F64/E64</f>
        <v>#DIV/0!</v>
      </c>
      <c r="I64" s="21" t="e">
        <f t="shared" si="10"/>
        <v>#DIV/0!</v>
      </c>
      <c r="J64" s="35"/>
    </row>
    <row r="65" spans="1:10" ht="73.900000000000006" customHeight="1" x14ac:dyDescent="0.25">
      <c r="A65" s="2" t="s">
        <v>62</v>
      </c>
      <c r="B65" s="19" t="s">
        <v>63</v>
      </c>
      <c r="C65" s="20">
        <v>307.7</v>
      </c>
      <c r="D65" s="20">
        <v>0</v>
      </c>
      <c r="E65" s="20">
        <v>0</v>
      </c>
      <c r="F65" s="20">
        <v>5118.8999999999996</v>
      </c>
      <c r="G65" s="15">
        <v>0</v>
      </c>
      <c r="H65" s="21">
        <v>0</v>
      </c>
      <c r="I65" s="21">
        <f t="shared" si="10"/>
        <v>16.636009099772505</v>
      </c>
      <c r="J65" s="35"/>
    </row>
    <row r="66" spans="1:10" ht="90" hidden="1" x14ac:dyDescent="0.25">
      <c r="A66" s="2" t="s">
        <v>64</v>
      </c>
      <c r="B66" s="19" t="s">
        <v>65</v>
      </c>
      <c r="C66" s="20"/>
      <c r="D66" s="20"/>
      <c r="E66" s="20"/>
      <c r="F66" s="20"/>
      <c r="G66" s="15" t="e">
        <f t="shared" si="8"/>
        <v>#DIV/0!</v>
      </c>
      <c r="H66" s="21">
        <v>0</v>
      </c>
      <c r="I66" s="21" t="e">
        <f t="shared" si="10"/>
        <v>#DIV/0!</v>
      </c>
      <c r="J66" s="35"/>
    </row>
    <row r="67" spans="1:10" ht="45" hidden="1" x14ac:dyDescent="0.25">
      <c r="A67" s="2" t="s">
        <v>66</v>
      </c>
      <c r="B67" s="19" t="s">
        <v>67</v>
      </c>
      <c r="C67" s="20"/>
      <c r="D67" s="20"/>
      <c r="E67" s="20"/>
      <c r="F67" s="20"/>
      <c r="G67" s="15" t="e">
        <f t="shared" si="8"/>
        <v>#DIV/0!</v>
      </c>
      <c r="H67" s="21">
        <v>0</v>
      </c>
      <c r="I67" s="21" t="e">
        <f t="shared" si="10"/>
        <v>#DIV/0!</v>
      </c>
      <c r="J67" s="35"/>
    </row>
    <row r="68" spans="1:10" ht="60" hidden="1" x14ac:dyDescent="0.25">
      <c r="A68" s="2" t="s">
        <v>68</v>
      </c>
      <c r="B68" s="19" t="s">
        <v>69</v>
      </c>
      <c r="C68" s="20"/>
      <c r="D68" s="20"/>
      <c r="E68" s="20"/>
      <c r="F68" s="20"/>
      <c r="G68" s="15" t="e">
        <f t="shared" si="8"/>
        <v>#DIV/0!</v>
      </c>
      <c r="H68" s="21">
        <v>0</v>
      </c>
      <c r="I68" s="21" t="e">
        <f t="shared" si="10"/>
        <v>#DIV/0!</v>
      </c>
      <c r="J68" s="35"/>
    </row>
    <row r="69" spans="1:10" ht="60" x14ac:dyDescent="0.25">
      <c r="A69" s="2" t="s">
        <v>70</v>
      </c>
      <c r="B69" s="19" t="s">
        <v>71</v>
      </c>
      <c r="C69" s="20">
        <v>-4156.3999999999996</v>
      </c>
      <c r="D69" s="20">
        <v>0</v>
      </c>
      <c r="E69" s="20">
        <v>0</v>
      </c>
      <c r="F69" s="20">
        <v>-8818.5</v>
      </c>
      <c r="G69" s="15">
        <v>0</v>
      </c>
      <c r="H69" s="21">
        <v>0</v>
      </c>
      <c r="I69" s="21">
        <f t="shared" si="10"/>
        <v>2.1216677894331637</v>
      </c>
      <c r="J69" s="35"/>
    </row>
    <row r="70" spans="1:10" ht="60" hidden="1" x14ac:dyDescent="0.25">
      <c r="A70" s="2" t="s">
        <v>72</v>
      </c>
      <c r="B70" s="19" t="s">
        <v>73</v>
      </c>
      <c r="C70" s="20">
        <v>-11891.51851</v>
      </c>
      <c r="D70" s="20"/>
      <c r="E70" s="20"/>
      <c r="F70" s="20"/>
      <c r="G70" s="21">
        <v>0</v>
      </c>
      <c r="H70" s="21">
        <v>0</v>
      </c>
      <c r="I70" s="21">
        <f t="shared" si="10"/>
        <v>0</v>
      </c>
    </row>
  </sheetData>
  <mergeCells count="1">
    <mergeCell ref="A1:I1"/>
  </mergeCells>
  <printOptions horizontalCentered="1"/>
  <pageMargins left="0.19685039370078741" right="0.19685039370078741" top="0.78740157480314965" bottom="0.39370078740157483" header="0" footer="0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2025-03-19T13:34:37Z</dcterms:modified>
</cp:coreProperties>
</file>