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2" windowWidth="9996" windowHeight="9996"/>
  </bookViews>
  <sheets>
    <sheet name="21.10" sheetId="4" r:id="rId1"/>
  </sheets>
  <definedNames>
    <definedName name="__bookmark_1" localSheetId="0">'21.10'!$A$5:$J$6</definedName>
    <definedName name="__bookmark_1">#REF!</definedName>
    <definedName name="__bookmark_2" localSheetId="0">'21.10'!$A$7:$J$87</definedName>
    <definedName name="__bookmark_2">#REF!</definedName>
    <definedName name="_xlnm._FilterDatabase" localSheetId="0" hidden="1">'21.10'!$A$8:$O$87</definedName>
    <definedName name="_xlnm.Print_Titles" localSheetId="0">'21.10'!$8:$8</definedName>
    <definedName name="_xlnm.Print_Area" localSheetId="0">'21.10'!$A$1:$M$87</definedName>
  </definedNames>
  <calcPr calcId="145621" iterate="1"/>
</workbook>
</file>

<file path=xl/calcChain.xml><?xml version="1.0" encoding="utf-8"?>
<calcChain xmlns="http://schemas.openxmlformats.org/spreadsheetml/2006/main">
  <c r="F21" i="4" l="1"/>
  <c r="G21" i="4"/>
  <c r="I21" i="4"/>
  <c r="J21" i="4"/>
  <c r="L21" i="4"/>
  <c r="M21" i="4"/>
  <c r="K20" i="4" l="1"/>
  <c r="H18" i="4"/>
  <c r="H20" i="4"/>
  <c r="K9" i="4"/>
  <c r="H9" i="4"/>
  <c r="E9" i="4"/>
  <c r="E20" i="4"/>
  <c r="E18" i="4"/>
  <c r="D72" i="4" l="1"/>
  <c r="M73" i="4"/>
  <c r="L73" i="4"/>
  <c r="J73" i="4"/>
  <c r="I73" i="4"/>
  <c r="G73" i="4"/>
  <c r="F73" i="4"/>
  <c r="D20" i="4"/>
  <c r="D18" i="4"/>
  <c r="D9" i="4"/>
  <c r="D81" i="4"/>
  <c r="K81" i="4"/>
  <c r="H81" i="4"/>
  <c r="E81" i="4"/>
  <c r="D79" i="4"/>
  <c r="D77" i="4"/>
  <c r="K79" i="4"/>
  <c r="H79" i="4"/>
  <c r="E79" i="4"/>
  <c r="K77" i="4"/>
  <c r="H77" i="4"/>
  <c r="E77" i="4"/>
  <c r="K72" i="4"/>
  <c r="H72" i="4"/>
  <c r="E72" i="4"/>
  <c r="D66" i="4"/>
  <c r="K66" i="4"/>
  <c r="H66" i="4"/>
  <c r="E66" i="4"/>
  <c r="D57" i="4"/>
  <c r="K57" i="4"/>
  <c r="H57" i="4"/>
  <c r="E57" i="4"/>
  <c r="D54" i="4" l="1"/>
  <c r="K54" i="4"/>
  <c r="H54" i="4"/>
  <c r="E54" i="4"/>
  <c r="D46" i="4"/>
  <c r="K46" i="4"/>
  <c r="H46" i="4"/>
  <c r="E46" i="4"/>
  <c r="K41" i="4"/>
  <c r="H41" i="4"/>
  <c r="E41" i="4"/>
  <c r="D41" i="4"/>
  <c r="D36" i="4"/>
  <c r="K36" i="4"/>
  <c r="H36" i="4"/>
  <c r="E36" i="4"/>
  <c r="J33" i="4"/>
  <c r="G33" i="4"/>
  <c r="D24" i="4"/>
  <c r="K24" i="4"/>
  <c r="H24" i="4"/>
  <c r="E24" i="4"/>
  <c r="I38" i="4"/>
  <c r="L10" i="4"/>
  <c r="M10" i="4"/>
  <c r="M86" i="4"/>
  <c r="L86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5" i="4"/>
  <c r="L45" i="4"/>
  <c r="L44" i="4"/>
  <c r="M43" i="4"/>
  <c r="L43" i="4"/>
  <c r="M42" i="4"/>
  <c r="L42" i="4"/>
  <c r="M40" i="4"/>
  <c r="L40" i="4"/>
  <c r="M39" i="4"/>
  <c r="L39" i="4"/>
  <c r="M38" i="4"/>
  <c r="L38" i="4"/>
  <c r="M37" i="4"/>
  <c r="L37" i="4"/>
  <c r="M35" i="4"/>
  <c r="L35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3" i="4"/>
  <c r="L23" i="4"/>
  <c r="M22" i="4"/>
  <c r="L22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9" i="4"/>
  <c r="L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2" i="4"/>
  <c r="J22" i="4"/>
  <c r="I23" i="4"/>
  <c r="J23" i="4"/>
  <c r="I25" i="4"/>
  <c r="J25" i="4"/>
  <c r="I26" i="4"/>
  <c r="J26" i="4"/>
  <c r="I27" i="4"/>
  <c r="J27" i="4"/>
  <c r="I28" i="4"/>
  <c r="J28" i="4"/>
  <c r="I29" i="4"/>
  <c r="J29" i="4"/>
  <c r="I30" i="4"/>
  <c r="J30" i="4"/>
  <c r="I31" i="4"/>
  <c r="J31" i="4"/>
  <c r="I32" i="4"/>
  <c r="J32" i="4"/>
  <c r="I33" i="4"/>
  <c r="I34" i="4"/>
  <c r="J34" i="4"/>
  <c r="I35" i="4"/>
  <c r="J35" i="4"/>
  <c r="I37" i="4"/>
  <c r="J37" i="4"/>
  <c r="J38" i="4"/>
  <c r="I39" i="4"/>
  <c r="J39" i="4"/>
  <c r="I40" i="4"/>
  <c r="J40" i="4"/>
  <c r="I42" i="4"/>
  <c r="J42" i="4"/>
  <c r="I43" i="4"/>
  <c r="J43" i="4"/>
  <c r="I44" i="4"/>
  <c r="I45" i="4"/>
  <c r="J45" i="4"/>
  <c r="I47" i="4"/>
  <c r="J47" i="4"/>
  <c r="I48" i="4"/>
  <c r="J48" i="4"/>
  <c r="I49" i="4"/>
  <c r="J49" i="4"/>
  <c r="I50" i="4"/>
  <c r="J50" i="4"/>
  <c r="I51" i="4"/>
  <c r="J51" i="4"/>
  <c r="I52" i="4"/>
  <c r="J52" i="4"/>
  <c r="I53" i="4"/>
  <c r="J53" i="4"/>
  <c r="I55" i="4"/>
  <c r="J55" i="4"/>
  <c r="I56" i="4"/>
  <c r="J56" i="4"/>
  <c r="I57" i="4"/>
  <c r="J57" i="4"/>
  <c r="I58" i="4"/>
  <c r="J58" i="4"/>
  <c r="I59" i="4"/>
  <c r="J59" i="4"/>
  <c r="I60" i="4"/>
  <c r="J60" i="4"/>
  <c r="I61" i="4"/>
  <c r="J61" i="4"/>
  <c r="I62" i="4"/>
  <c r="J62" i="4"/>
  <c r="I63" i="4"/>
  <c r="J63" i="4"/>
  <c r="I64" i="4"/>
  <c r="J64" i="4"/>
  <c r="I65" i="4"/>
  <c r="J65" i="4"/>
  <c r="I66" i="4"/>
  <c r="J66" i="4"/>
  <c r="I67" i="4"/>
  <c r="J67" i="4"/>
  <c r="I68" i="4"/>
  <c r="J68" i="4"/>
  <c r="I69" i="4"/>
  <c r="J69" i="4"/>
  <c r="I70" i="4"/>
  <c r="J70" i="4"/>
  <c r="I71" i="4"/>
  <c r="J71" i="4"/>
  <c r="I72" i="4"/>
  <c r="J72" i="4"/>
  <c r="I74" i="4"/>
  <c r="J74" i="4"/>
  <c r="I75" i="4"/>
  <c r="J75" i="4"/>
  <c r="I76" i="4"/>
  <c r="J76" i="4"/>
  <c r="I77" i="4"/>
  <c r="J77" i="4"/>
  <c r="I78" i="4"/>
  <c r="J78" i="4"/>
  <c r="I79" i="4"/>
  <c r="J79" i="4"/>
  <c r="I80" i="4"/>
  <c r="J80" i="4"/>
  <c r="I81" i="4"/>
  <c r="J81" i="4"/>
  <c r="I82" i="4"/>
  <c r="J82" i="4"/>
  <c r="I83" i="4"/>
  <c r="J83" i="4"/>
  <c r="I84" i="4"/>
  <c r="J84" i="4"/>
  <c r="I86" i="4"/>
  <c r="J9" i="4"/>
  <c r="I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2" i="4"/>
  <c r="G22" i="4"/>
  <c r="F23" i="4"/>
  <c r="G23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F34" i="4"/>
  <c r="G34" i="4"/>
  <c r="F35" i="4"/>
  <c r="G35" i="4"/>
  <c r="F37" i="4"/>
  <c r="G37" i="4"/>
  <c r="F38" i="4"/>
  <c r="F39" i="4"/>
  <c r="G39" i="4"/>
  <c r="F40" i="4"/>
  <c r="G40" i="4"/>
  <c r="F42" i="4"/>
  <c r="F43" i="4"/>
  <c r="G43" i="4"/>
  <c r="F44" i="4"/>
  <c r="G44" i="4"/>
  <c r="F45" i="4"/>
  <c r="G45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G9" i="4"/>
  <c r="F9" i="4"/>
  <c r="F46" i="4" l="1"/>
  <c r="M46" i="4"/>
  <c r="K85" i="4"/>
  <c r="K87" i="4" s="1"/>
  <c r="I46" i="4"/>
  <c r="E85" i="4"/>
  <c r="E87" i="4" s="1"/>
  <c r="H85" i="4"/>
  <c r="D85" i="4"/>
  <c r="D87" i="4" s="1"/>
  <c r="J46" i="4"/>
  <c r="G46" i="4"/>
  <c r="M54" i="4"/>
  <c r="F24" i="4"/>
  <c r="M36" i="4"/>
  <c r="I54" i="4"/>
  <c r="L54" i="4"/>
  <c r="J54" i="4"/>
  <c r="G54" i="4"/>
  <c r="F54" i="4"/>
  <c r="L46" i="4"/>
  <c r="M41" i="4"/>
  <c r="L41" i="4"/>
  <c r="I41" i="4"/>
  <c r="J41" i="4"/>
  <c r="L36" i="4"/>
  <c r="J36" i="4"/>
  <c r="G36" i="4"/>
  <c r="F36" i="4"/>
  <c r="I36" i="4"/>
  <c r="L24" i="4"/>
  <c r="G24" i="4"/>
  <c r="I24" i="4"/>
  <c r="M24" i="4"/>
  <c r="J24" i="4"/>
  <c r="G38" i="4"/>
  <c r="H87" i="4" l="1"/>
  <c r="L85" i="4"/>
  <c r="F87" i="4"/>
  <c r="G87" i="4"/>
  <c r="M85" i="4"/>
  <c r="J85" i="4"/>
  <c r="G85" i="4"/>
  <c r="I85" i="4"/>
  <c r="F85" i="4"/>
  <c r="L87" i="4" l="1"/>
  <c r="I87" i="4"/>
  <c r="J87" i="4"/>
  <c r="M87" i="4"/>
  <c r="G41" i="4"/>
  <c r="F41" i="4"/>
</calcChain>
</file>

<file path=xl/sharedStrings.xml><?xml version="1.0" encoding="utf-8"?>
<sst xmlns="http://schemas.openxmlformats.org/spreadsheetml/2006/main" count="261" uniqueCount="118">
  <si>
    <t>(тыс. рублей)</t>
  </si>
  <si>
    <t>Наименование</t>
  </si>
  <si>
    <t>Раз</t>
  </si>
  <si>
    <t>Под</t>
  </si>
  <si>
    <t>дел</t>
  </si>
  <si>
    <t>раз</t>
  </si>
  <si>
    <t>2023 год</t>
  </si>
  <si>
    <t>2024 год</t>
  </si>
  <si>
    <t>1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</si>
  <si>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</si>
  <si>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</si>
  <si>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</si>
  <si>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</si>
  <si>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</si>
  <si>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</si>
  <si>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</si>
  <si>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</si>
  <si>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</si>
  <si>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</si>
  <si>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</si>
  <si>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</si>
  <si>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</si>
  <si>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</si>
  <si>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</si>
  <si>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</si>
  <si>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</si>
  <si>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</si>
  <si>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</si>
  <si>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</si>
  <si>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</si>
  <si>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</si>
  <si>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</si>
  <si>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</si>
  <si>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</si>
  <si>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</si>
  <si>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</si>
  <si>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</si>
  <si>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</si>
  <si>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</si>
  <si>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</si>
  <si>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Топливно-энергетический комплекс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</si>
  <si>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</si>
  <si>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</si>
  <si>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</si>
  <si>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</si>
  <si>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</si>
  <si>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</si>
  <si>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</si>
  <si>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</si>
  <si>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</si>
  <si>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</si>
  <si>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</si>
  <si>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</si>
  <si>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</si>
  <si>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</si>
  <si>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</si>
  <si>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</si>
  <si>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</si>
  <si>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</si>
  <si>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</si>
  <si>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</si>
  <si>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</si>
  <si>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</si>
  <si>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</si>
  <si>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</si>
  <si>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</si>
  <si>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</si>
  <si>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</si>
  <si>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</si>
  <si>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</si>
  <si>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</si>
  <si>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</si>
  <si>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</si>
  <si>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</si>
  <si>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</si>
  <si>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</si>
  <si>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</si>
  <si>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</si>
  <si>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</si>
  <si>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</si>
  <si>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</si>
  <si>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</si>
  <si>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</si>
  <si>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</si>
  <si>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</si>
  <si>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</si>
  <si>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</si>
  <si>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</si>
  <si>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</si>
  <si>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</si>
  <si>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</si>
  <si>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</si>
  <si>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</si>
  <si>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</si>
  <si>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</si>
  <si>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</si>
  <si>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</si>
  <si>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</si>
  <si>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</si>
  <si>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 расходов</t>
  </si>
  <si>
    <t>Условно утверждаемые расходы</t>
  </si>
  <si>
    <t>Всего расходов</t>
  </si>
  <si>
    <t>Прикладные научные исследования в области охраны окружающей среды</t>
  </si>
  <si>
    <t>сумма</t>
  </si>
  <si>
    <t>отклонение</t>
  </si>
  <si>
    <t>изменение</t>
  </si>
  <si>
    <t>от 2022 года</t>
  </si>
  <si>
    <t>к 2022 г., %</t>
  </si>
  <si>
    <t>от 2023 года</t>
  </si>
  <si>
    <t>к 2023 г., %</t>
  </si>
  <si>
    <t>2022 год бюджет</t>
  </si>
  <si>
    <t>2025 год</t>
  </si>
  <si>
    <t>от 2024 года</t>
  </si>
  <si>
    <t>к 2024 г., %</t>
  </si>
  <si>
    <t>Физическая культура</t>
  </si>
  <si>
    <t>Объем бюджетных ассигнований  бюджета Вологосдкого муниципального округа в разрезе разделов, подразделов классификации расходов бюджетов
 на 2023 год и плановый период 2024 и 2025 годов</t>
  </si>
  <si>
    <t>Приложение 1</t>
  </si>
  <si>
    <t>к пояснительной запискек проекту решения Об  бюджете  округа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</si>
</sst>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42">
    <xf numFmtId="0" fontId="0" fillId="0" borderId="0" xfId="0"/>
    <xf numFmtId="0" fontId="19" fillId="0" borderId="0" xfId="0" applyNumberFormat="1" applyFont="1" applyFill="1" applyBorder="1" applyAlignment="1" applyProtection="1">
      <alignment vertical="top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3" fillId="0" borderId="14" xfId="0" applyNumberFormat="1" applyFont="1" applyFill="1" applyBorder="1" applyAlignment="1" applyProtection="1">
      <alignment horizontal="left" wrapText="1"/>
    </xf>
    <xf numFmtId="0" fontId="23" fillId="0" borderId="14" xfId="0" applyNumberFormat="1" applyFont="1" applyFill="1" applyBorder="1" applyAlignment="1" applyProtection="1">
      <alignment horizontal="center" wrapText="1"/>
    </xf>
    <xf numFmtId="164" fontId="21" fillId="0" borderId="14" xfId="0" applyNumberFormat="1" applyFont="1" applyFill="1" applyBorder="1" applyAlignment="1" applyProtection="1">
      <alignment horizontal="right" wrapText="1"/>
    </xf>
    <xf numFmtId="164" fontId="23" fillId="0" borderId="14" xfId="0" applyNumberFormat="1" applyFont="1" applyFill="1" applyBorder="1" applyAlignment="1" applyProtection="1">
      <alignment horizontal="right" wrapText="1"/>
    </xf>
    <xf numFmtId="165" fontId="23" fillId="0" borderId="14" xfId="0" applyNumberFormat="1" applyFont="1" applyFill="1" applyBorder="1" applyAlignment="1" applyProtection="1">
      <alignment horizontal="right" wrapText="1"/>
    </xf>
    <xf numFmtId="0" fontId="24" fillId="0" borderId="14" xfId="0" applyNumberFormat="1" applyFont="1" applyFill="1" applyBorder="1" applyAlignment="1" applyProtection="1">
      <alignment horizontal="left" wrapText="1"/>
    </xf>
    <xf numFmtId="0" fontId="24" fillId="0" borderId="14" xfId="0" applyNumberFormat="1" applyFont="1" applyFill="1" applyBorder="1" applyAlignment="1" applyProtection="1">
      <alignment horizontal="center" wrapText="1"/>
    </xf>
    <xf numFmtId="164" fontId="20" fillId="0" borderId="14" xfId="0" applyNumberFormat="1" applyFont="1" applyFill="1" applyBorder="1" applyAlignment="1" applyProtection="1">
      <alignment horizontal="right" wrapText="1"/>
    </xf>
    <xf numFmtId="164" fontId="24" fillId="0" borderId="14" xfId="0" applyNumberFormat="1" applyFont="1" applyFill="1" applyBorder="1" applyAlignment="1" applyProtection="1">
      <alignment horizontal="right" wrapText="1"/>
    </xf>
    <xf numFmtId="165" fontId="24" fillId="0" borderId="14" xfId="0" applyNumberFormat="1" applyFont="1" applyFill="1" applyBorder="1" applyAlignment="1" applyProtection="1">
      <alignment horizontal="right" wrapText="1"/>
    </xf>
    <xf numFmtId="0" fontId="20" fillId="0" borderId="14" xfId="0" applyNumberFormat="1" applyFont="1" applyFill="1" applyBorder="1" applyAlignment="1" applyProtection="1">
      <alignment horizontal="left" wrapText="1"/>
    </xf>
    <xf numFmtId="0" fontId="20" fillId="0" borderId="14" xfId="0" applyNumberFormat="1" applyFont="1" applyFill="1" applyBorder="1" applyAlignment="1" applyProtection="1">
      <alignment horizontal="center" wrapText="1"/>
    </xf>
    <xf numFmtId="0" fontId="20" fillId="0" borderId="0" xfId="0" applyNumberFormat="1" applyFont="1" applyFill="1" applyBorder="1" applyAlignment="1" applyProtection="1">
      <alignment vertical="top" wrapText="1"/>
    </xf>
    <xf numFmtId="164" fontId="21" fillId="0" borderId="22" xfId="0" applyNumberFormat="1" applyFont="1" applyFill="1" applyBorder="1" applyAlignment="1" applyProtection="1">
      <alignment horizontal="right" wrapText="1"/>
    </xf>
    <xf numFmtId="164" fontId="20" fillId="0" borderId="22" xfId="0" applyNumberFormat="1" applyFont="1" applyFill="1" applyBorder="1" applyAlignment="1" applyProtection="1">
      <alignment horizontal="right" wrapText="1"/>
    </xf>
    <xf numFmtId="164" fontId="21" fillId="0" borderId="23" xfId="0" applyNumberFormat="1" applyFont="1" applyFill="1" applyBorder="1" applyAlignment="1" applyProtection="1">
      <alignment horizontal="right" wrapText="1"/>
    </xf>
    <xf numFmtId="164" fontId="20" fillId="0" borderId="23" xfId="0" applyNumberFormat="1" applyFont="1" applyFill="1" applyBorder="1" applyAlignment="1" applyProtection="1">
      <alignment horizontal="right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19" xfId="0" applyNumberFormat="1" applyFont="1" applyFill="1" applyBorder="1" applyAlignment="1" applyProtection="1">
      <alignment horizontal="center" vertical="top" wrapText="1"/>
    </xf>
    <xf numFmtId="0" fontId="20" fillId="0" borderId="15" xfId="0" applyNumberFormat="1" applyFont="1" applyFill="1" applyBorder="1" applyAlignment="1" applyProtection="1">
      <alignment horizontal="center" vertical="top" wrapText="1"/>
    </xf>
    <xf numFmtId="0" fontId="20" fillId="0" borderId="20" xfId="0" applyNumberFormat="1" applyFont="1" applyFill="1" applyBorder="1" applyAlignment="1" applyProtection="1">
      <alignment horizontal="center" vertical="top" wrapText="1"/>
    </xf>
    <xf numFmtId="49" fontId="20" fillId="0" borderId="14" xfId="0" applyNumberFormat="1" applyFont="1" applyFill="1" applyBorder="1" applyAlignment="1" applyProtection="1">
      <alignment horizontal="center" wrapText="1"/>
    </xf>
    <xf numFmtId="164" fontId="20" fillId="0" borderId="0" xfId="0" applyNumberFormat="1" applyFont="1" applyFill="1" applyBorder="1" applyAlignment="1" applyProtection="1">
      <alignment horizontal="right" wrapText="1"/>
    </xf>
    <xf numFmtId="164" fontId="25" fillId="0" borderId="14" xfId="0" applyNumberFormat="1" applyFont="1" applyBorder="1"/>
    <xf numFmtId="0" fontId="20" fillId="0" borderId="16" xfId="0" applyNumberFormat="1" applyFont="1" applyFill="1" applyBorder="1" applyAlignment="1" applyProtection="1">
      <alignment horizontal="center" vertical="top" wrapText="1"/>
    </xf>
    <xf numFmtId="0" fontId="20" fillId="0" borderId="17" xfId="0" applyNumberFormat="1" applyFont="1" applyFill="1" applyBorder="1" applyAlignment="1" applyProtection="1">
      <alignment horizontal="center" vertical="top" wrapText="1"/>
    </xf>
    <xf numFmtId="0" fontId="20" fillId="0" borderId="18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21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165" fontId="26" fillId="0" borderId="14" xfId="0" applyNumberFormat="1" applyFont="1" applyFill="1" applyBorder="1" applyAlignment="1" applyProtection="1">
      <alignment horizontal="right" wrapText="1"/>
    </xf>
    <xf numFmtId="165" fontId="27" fillId="0" borderId="14" xfId="0" applyNumberFormat="1" applyFont="1" applyFill="1" applyBorder="1" applyAlignment="1" applyProtection="1">
      <alignment horizontal="right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tabSelected="1" topLeftCell="A2" zoomScaleNormal="100" zoomScaleSheetLayoutView="100" workbookViewId="0">
      <selection activeCell="A44" sqref="A44:XFD44"/>
    </sheetView>
  </sheetViews>
  <sheetFormatPr defaultRowHeight="14.4" x14ac:dyDescent="0.3"/>
  <cols>
    <col min="1" max="1" width="48.5546875" customWidth="1"/>
    <col min="2" max="3" width="5.33203125" customWidth="1"/>
    <col min="4" max="4" width="16.44140625" customWidth="1"/>
    <col min="5" max="8" width="13.5546875" customWidth="1"/>
    <col min="9" max="9" width="14" customWidth="1"/>
    <col min="10" max="10" width="12.109375" customWidth="1"/>
    <col min="11" max="11" width="15.33203125" customWidth="1"/>
    <col min="12" max="12" width="14.33203125" customWidth="1"/>
    <col min="13" max="13" width="14" customWidth="1"/>
  </cols>
  <sheetData>
    <row r="1" spans="1:15" ht="18" customHeight="1" x14ac:dyDescent="0.3">
      <c r="A1" s="1"/>
      <c r="B1" s="1"/>
      <c r="C1" s="1"/>
      <c r="D1" s="1"/>
      <c r="H1" s="1"/>
      <c r="I1" s="1"/>
      <c r="J1" s="1"/>
      <c r="K1" s="33" t="s">
        <v>116</v>
      </c>
      <c r="L1" s="33"/>
      <c r="M1" s="33"/>
      <c r="N1" s="1"/>
      <c r="O1" s="1"/>
    </row>
    <row r="2" spans="1:15" ht="43.2" customHeight="1" x14ac:dyDescent="0.3">
      <c r="A2" s="1"/>
      <c r="B2" s="1"/>
      <c r="C2" s="1"/>
      <c r="D2" s="1"/>
      <c r="H2" s="33" t="s">
        <v>117</v>
      </c>
      <c r="I2" s="39"/>
      <c r="J2" s="39"/>
      <c r="K2" s="39"/>
      <c r="L2" s="39"/>
      <c r="M2" s="39"/>
      <c r="N2" s="1"/>
      <c r="O2" s="1"/>
    </row>
    <row r="3" spans="1:15" ht="38.4" customHeight="1" x14ac:dyDescent="0.3">
      <c r="A3" s="32" t="s">
        <v>115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5" ht="18" x14ac:dyDescent="0.3">
      <c r="B4" s="1"/>
      <c r="C4" s="1"/>
      <c r="D4" s="1"/>
      <c r="E4" s="1"/>
      <c r="F4" s="1"/>
      <c r="G4" s="1"/>
      <c r="H4" s="1"/>
      <c r="I4" s="1"/>
      <c r="J4" s="1"/>
      <c r="M4" s="15" t="s">
        <v>0</v>
      </c>
    </row>
    <row r="5" spans="1:15" ht="15.6" x14ac:dyDescent="0.3">
      <c r="A5" s="37" t="s">
        <v>1</v>
      </c>
      <c r="B5" s="20" t="s">
        <v>2</v>
      </c>
      <c r="C5" s="20" t="s">
        <v>3</v>
      </c>
      <c r="D5" s="34" t="s">
        <v>110</v>
      </c>
      <c r="E5" s="29" t="s">
        <v>6</v>
      </c>
      <c r="F5" s="30"/>
      <c r="G5" s="31"/>
      <c r="H5" s="29" t="s">
        <v>7</v>
      </c>
      <c r="I5" s="30"/>
      <c r="J5" s="31"/>
      <c r="K5" s="29" t="s">
        <v>111</v>
      </c>
      <c r="L5" s="30"/>
      <c r="M5" s="31"/>
    </row>
    <row r="6" spans="1:15" ht="15.6" x14ac:dyDescent="0.3">
      <c r="A6" s="38"/>
      <c r="B6" s="21" t="s">
        <v>4</v>
      </c>
      <c r="C6" s="21" t="s">
        <v>5</v>
      </c>
      <c r="D6" s="35"/>
      <c r="E6" s="22" t="s">
        <v>103</v>
      </c>
      <c r="F6" s="23" t="s">
        <v>104</v>
      </c>
      <c r="G6" s="24" t="s">
        <v>105</v>
      </c>
      <c r="H6" s="21" t="s">
        <v>103</v>
      </c>
      <c r="I6" s="23" t="s">
        <v>104</v>
      </c>
      <c r="J6" s="24" t="s">
        <v>105</v>
      </c>
      <c r="K6" s="21" t="s">
        <v>103</v>
      </c>
      <c r="L6" s="23" t="s">
        <v>104</v>
      </c>
      <c r="M6" s="25" t="s">
        <v>105</v>
      </c>
    </row>
    <row r="7" spans="1:15" ht="15.6" x14ac:dyDescent="0.3">
      <c r="A7" s="38"/>
      <c r="B7" s="21" t="s">
        <v>9</v>
      </c>
      <c r="C7" s="21" t="s">
        <v>4</v>
      </c>
      <c r="D7" s="36"/>
      <c r="E7" s="22"/>
      <c r="F7" s="23" t="s">
        <v>106</v>
      </c>
      <c r="G7" s="24" t="s">
        <v>107</v>
      </c>
      <c r="H7" s="21"/>
      <c r="I7" s="23" t="s">
        <v>108</v>
      </c>
      <c r="J7" s="24" t="s">
        <v>109</v>
      </c>
      <c r="K7" s="21"/>
      <c r="L7" s="23" t="s">
        <v>112</v>
      </c>
      <c r="M7" s="23" t="s">
        <v>113</v>
      </c>
    </row>
    <row r="8" spans="1:15" ht="15.6" x14ac:dyDescent="0.3">
      <c r="A8" s="2" t="s">
        <v>8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</row>
    <row r="9" spans="1:15" ht="15.6" x14ac:dyDescent="0.3">
      <c r="A9" s="3" t="s">
        <v>10</v>
      </c>
      <c r="B9" s="4" t="s">
        <v>11</v>
      </c>
      <c r="C9" s="4" t="s">
        <v>12</v>
      </c>
      <c r="D9" s="5">
        <f>SUM(D10:D17)</f>
        <v>320484.75461</v>
      </c>
      <c r="E9" s="16">
        <f>SUM(E10:E17)</f>
        <v>276474</v>
      </c>
      <c r="F9" s="6">
        <f>E9-D9</f>
        <v>-44010.754610000004</v>
      </c>
      <c r="G9" s="7">
        <f>E9/D9</f>
        <v>0.86267442061773891</v>
      </c>
      <c r="H9" s="16">
        <f>SUM(H10:H17)</f>
        <v>271073.09999999998</v>
      </c>
      <c r="I9" s="6">
        <f>H9-E9</f>
        <v>-5400.9000000000233</v>
      </c>
      <c r="J9" s="7">
        <f>H9/E9</f>
        <v>0.98046507085657231</v>
      </c>
      <c r="K9" s="16">
        <f>SUM(K10:K17)</f>
        <v>304971.90000000002</v>
      </c>
      <c r="L9" s="6">
        <f>K9-H9</f>
        <v>33898.800000000047</v>
      </c>
      <c r="M9" s="7">
        <f>K9/H9</f>
        <v>1.1250540905755682</v>
      </c>
    </row>
    <row r="10" spans="1:15" ht="46.8" x14ac:dyDescent="0.3">
      <c r="A10" s="8" t="s">
        <v>13</v>
      </c>
      <c r="B10" s="9" t="s">
        <v>11</v>
      </c>
      <c r="C10" s="9" t="s">
        <v>14</v>
      </c>
      <c r="D10" s="10">
        <v>21205.554609999999</v>
      </c>
      <c r="E10" s="17">
        <v>6475</v>
      </c>
      <c r="F10" s="11">
        <f t="shared" ref="F10:F74" si="0">E10-D10</f>
        <v>-14730.554609999999</v>
      </c>
      <c r="G10" s="12">
        <f t="shared" ref="G10:G74" si="1">E10/D10</f>
        <v>0.30534452501169457</v>
      </c>
      <c r="H10" s="19">
        <v>6475</v>
      </c>
      <c r="I10" s="11">
        <f t="shared" ref="I10:I74" si="2">H10-E10</f>
        <v>0</v>
      </c>
      <c r="J10" s="12">
        <f t="shared" ref="J10:J74" si="3">H10/E10</f>
        <v>1</v>
      </c>
      <c r="K10" s="19">
        <v>6475</v>
      </c>
      <c r="L10" s="11">
        <f>K10-H10</f>
        <v>0</v>
      </c>
      <c r="M10" s="12">
        <f>K10/H10</f>
        <v>1</v>
      </c>
    </row>
    <row r="11" spans="1:15" ht="62.4" x14ac:dyDescent="0.3">
      <c r="A11" s="8" t="s">
        <v>15</v>
      </c>
      <c r="B11" s="9" t="s">
        <v>11</v>
      </c>
      <c r="C11" s="9" t="s">
        <v>16</v>
      </c>
      <c r="D11" s="10">
        <v>10993.6</v>
      </c>
      <c r="E11" s="17">
        <v>4286.1000000000004</v>
      </c>
      <c r="F11" s="11">
        <f t="shared" si="0"/>
        <v>-6707.5</v>
      </c>
      <c r="G11" s="12">
        <f t="shared" si="1"/>
        <v>0.38987228933197499</v>
      </c>
      <c r="H11" s="19">
        <v>4286.1000000000004</v>
      </c>
      <c r="I11" s="11">
        <f t="shared" si="2"/>
        <v>0</v>
      </c>
      <c r="J11" s="12">
        <f t="shared" si="3"/>
        <v>1</v>
      </c>
      <c r="K11" s="19">
        <v>4286.1000000000004</v>
      </c>
      <c r="L11" s="11">
        <f t="shared" ref="L11:L74" si="4">K11-H11</f>
        <v>0</v>
      </c>
      <c r="M11" s="12">
        <f t="shared" ref="M11:M74" si="5">K11/H11</f>
        <v>1</v>
      </c>
    </row>
    <row r="12" spans="1:15" ht="65.25" customHeight="1" x14ac:dyDescent="0.3">
      <c r="A12" s="8" t="s">
        <v>17</v>
      </c>
      <c r="B12" s="9" t="s">
        <v>11</v>
      </c>
      <c r="C12" s="9" t="s">
        <v>18</v>
      </c>
      <c r="D12" s="10">
        <v>144706.70000000001</v>
      </c>
      <c r="E12" s="17">
        <v>136502.39999999999</v>
      </c>
      <c r="F12" s="11">
        <f t="shared" si="0"/>
        <v>-8204.3000000000175</v>
      </c>
      <c r="G12" s="12">
        <f t="shared" si="1"/>
        <v>0.94330393824197489</v>
      </c>
      <c r="H12" s="19">
        <v>131504.79999999999</v>
      </c>
      <c r="I12" s="11">
        <f t="shared" si="2"/>
        <v>-4997.6000000000058</v>
      </c>
      <c r="J12" s="12">
        <f t="shared" si="3"/>
        <v>0.96338818951168614</v>
      </c>
      <c r="K12" s="19">
        <v>131504.79999999999</v>
      </c>
      <c r="L12" s="11">
        <f t="shared" si="4"/>
        <v>0</v>
      </c>
      <c r="M12" s="12">
        <f t="shared" si="5"/>
        <v>1</v>
      </c>
    </row>
    <row r="13" spans="1:15" ht="15.6" x14ac:dyDescent="0.3">
      <c r="A13" s="8" t="s">
        <v>19</v>
      </c>
      <c r="B13" s="9" t="s">
        <v>11</v>
      </c>
      <c r="C13" s="9" t="s">
        <v>20</v>
      </c>
      <c r="D13" s="10">
        <v>55.7</v>
      </c>
      <c r="E13" s="17">
        <v>1.6</v>
      </c>
      <c r="F13" s="11">
        <f t="shared" si="0"/>
        <v>-54.1</v>
      </c>
      <c r="G13" s="12">
        <f t="shared" si="1"/>
        <v>2.8725314183123879E-2</v>
      </c>
      <c r="H13" s="19">
        <v>1.7</v>
      </c>
      <c r="I13" s="11">
        <f t="shared" si="2"/>
        <v>9.9999999999999867E-2</v>
      </c>
      <c r="J13" s="12">
        <f t="shared" si="3"/>
        <v>1.0625</v>
      </c>
      <c r="K13" s="19">
        <v>1.6</v>
      </c>
      <c r="L13" s="11">
        <f t="shared" si="4"/>
        <v>-9.9999999999999867E-2</v>
      </c>
      <c r="M13" s="12">
        <f t="shared" si="5"/>
        <v>0.94117647058823539</v>
      </c>
    </row>
    <row r="14" spans="1:15" ht="46.8" x14ac:dyDescent="0.3">
      <c r="A14" s="8" t="s">
        <v>21</v>
      </c>
      <c r="B14" s="9" t="s">
        <v>11</v>
      </c>
      <c r="C14" s="9" t="s">
        <v>22</v>
      </c>
      <c r="D14" s="10">
        <v>15978.9</v>
      </c>
      <c r="E14" s="17">
        <v>16615.5</v>
      </c>
      <c r="F14" s="11">
        <f t="shared" si="0"/>
        <v>636.60000000000036</v>
      </c>
      <c r="G14" s="12">
        <f t="shared" si="1"/>
        <v>1.0398400390514992</v>
      </c>
      <c r="H14" s="19">
        <v>16615.5</v>
      </c>
      <c r="I14" s="11">
        <f t="shared" si="2"/>
        <v>0</v>
      </c>
      <c r="J14" s="12">
        <f t="shared" si="3"/>
        <v>1</v>
      </c>
      <c r="K14" s="19">
        <v>16615.5</v>
      </c>
      <c r="L14" s="11">
        <f t="shared" si="4"/>
        <v>0</v>
      </c>
      <c r="M14" s="12">
        <f t="shared" si="5"/>
        <v>1</v>
      </c>
    </row>
    <row r="15" spans="1:15" ht="31.2" x14ac:dyDescent="0.3">
      <c r="A15" s="8" t="s">
        <v>23</v>
      </c>
      <c r="B15" s="9" t="s">
        <v>11</v>
      </c>
      <c r="C15" s="9" t="s">
        <v>24</v>
      </c>
      <c r="D15" s="10">
        <v>6400</v>
      </c>
      <c r="E15" s="17"/>
      <c r="F15" s="11">
        <f t="shared" si="0"/>
        <v>-6400</v>
      </c>
      <c r="G15" s="12">
        <f t="shared" si="1"/>
        <v>0</v>
      </c>
      <c r="H15" s="19"/>
      <c r="I15" s="11">
        <f t="shared" si="2"/>
        <v>0</v>
      </c>
      <c r="J15" s="12" t="e">
        <f t="shared" si="3"/>
        <v>#DIV/0!</v>
      </c>
      <c r="K15" s="19"/>
      <c r="L15" s="11">
        <f t="shared" si="4"/>
        <v>0</v>
      </c>
      <c r="M15" s="12" t="e">
        <f t="shared" si="5"/>
        <v>#DIV/0!</v>
      </c>
    </row>
    <row r="16" spans="1:15" ht="15.6" x14ac:dyDescent="0.3">
      <c r="A16" s="8" t="s">
        <v>25</v>
      </c>
      <c r="B16" s="9" t="s">
        <v>11</v>
      </c>
      <c r="C16" s="9" t="s">
        <v>26</v>
      </c>
      <c r="D16" s="10">
        <v>1328.4</v>
      </c>
      <c r="E16" s="17">
        <v>5000</v>
      </c>
      <c r="F16" s="11">
        <f t="shared" si="0"/>
        <v>3671.6</v>
      </c>
      <c r="G16" s="12">
        <f t="shared" si="1"/>
        <v>3.7639265281541703</v>
      </c>
      <c r="H16" s="19">
        <v>5000</v>
      </c>
      <c r="I16" s="11">
        <f t="shared" si="2"/>
        <v>0</v>
      </c>
      <c r="J16" s="12">
        <f t="shared" si="3"/>
        <v>1</v>
      </c>
      <c r="K16" s="19">
        <v>5000</v>
      </c>
      <c r="L16" s="11">
        <f t="shared" si="4"/>
        <v>0</v>
      </c>
      <c r="M16" s="12">
        <f t="shared" si="5"/>
        <v>1</v>
      </c>
    </row>
    <row r="17" spans="1:14" ht="15.6" x14ac:dyDescent="0.3">
      <c r="A17" s="8" t="s">
        <v>27</v>
      </c>
      <c r="B17" s="9" t="s">
        <v>11</v>
      </c>
      <c r="C17" s="9" t="s">
        <v>28</v>
      </c>
      <c r="D17" s="10">
        <v>119815.9</v>
      </c>
      <c r="E17" s="17">
        <v>107593.4</v>
      </c>
      <c r="F17" s="11">
        <f t="shared" si="0"/>
        <v>-12222.5</v>
      </c>
      <c r="G17" s="12">
        <f t="shared" si="1"/>
        <v>0.89798933196679243</v>
      </c>
      <c r="H17" s="19">
        <v>107190</v>
      </c>
      <c r="I17" s="11">
        <f t="shared" si="2"/>
        <v>-403.39999999999418</v>
      </c>
      <c r="J17" s="12">
        <f t="shared" si="3"/>
        <v>0.99625069939234201</v>
      </c>
      <c r="K17" s="19">
        <v>141088.9</v>
      </c>
      <c r="L17" s="11">
        <f t="shared" si="4"/>
        <v>33898.899999999994</v>
      </c>
      <c r="M17" s="12">
        <f t="shared" si="5"/>
        <v>1.3162505830767794</v>
      </c>
    </row>
    <row r="18" spans="1:14" ht="15.6" x14ac:dyDescent="0.3">
      <c r="A18" s="3" t="s">
        <v>29</v>
      </c>
      <c r="B18" s="4" t="s">
        <v>14</v>
      </c>
      <c r="C18" s="4" t="s">
        <v>12</v>
      </c>
      <c r="D18" s="5">
        <f>D19</f>
        <v>2836</v>
      </c>
      <c r="E18" s="16">
        <f>E19</f>
        <v>3325</v>
      </c>
      <c r="F18" s="6">
        <f t="shared" si="0"/>
        <v>489</v>
      </c>
      <c r="G18" s="7">
        <f t="shared" si="1"/>
        <v>1.1724259520451339</v>
      </c>
      <c r="H18" s="18">
        <f>H19</f>
        <v>3474.1</v>
      </c>
      <c r="I18" s="6">
        <f t="shared" si="2"/>
        <v>149.09999999999991</v>
      </c>
      <c r="J18" s="7">
        <f t="shared" si="3"/>
        <v>1.0448421052631578</v>
      </c>
      <c r="K18" s="18">
        <v>3595</v>
      </c>
      <c r="L18" s="6">
        <f t="shared" si="4"/>
        <v>120.90000000000009</v>
      </c>
      <c r="M18" s="7">
        <f t="shared" si="5"/>
        <v>1.0348003799545207</v>
      </c>
    </row>
    <row r="19" spans="1:14" ht="15.6" x14ac:dyDescent="0.3">
      <c r="A19" s="8" t="s">
        <v>30</v>
      </c>
      <c r="B19" s="9" t="s">
        <v>14</v>
      </c>
      <c r="C19" s="9" t="s">
        <v>16</v>
      </c>
      <c r="D19" s="10">
        <v>2836</v>
      </c>
      <c r="E19" s="17">
        <v>3325</v>
      </c>
      <c r="F19" s="11">
        <f t="shared" si="0"/>
        <v>489</v>
      </c>
      <c r="G19" s="12">
        <f t="shared" si="1"/>
        <v>1.1724259520451339</v>
      </c>
      <c r="H19" s="19">
        <v>3474.1</v>
      </c>
      <c r="I19" s="11">
        <f t="shared" si="2"/>
        <v>149.09999999999991</v>
      </c>
      <c r="J19" s="12">
        <f t="shared" si="3"/>
        <v>1.0448421052631578</v>
      </c>
      <c r="K19" s="19">
        <v>3595</v>
      </c>
      <c r="L19" s="11">
        <f t="shared" si="4"/>
        <v>120.90000000000009</v>
      </c>
      <c r="M19" s="12">
        <f t="shared" si="5"/>
        <v>1.0348003799545207</v>
      </c>
    </row>
    <row r="20" spans="1:14" ht="36" customHeight="1" x14ac:dyDescent="0.3">
      <c r="A20" s="3" t="s">
        <v>31</v>
      </c>
      <c r="B20" s="4" t="s">
        <v>16</v>
      </c>
      <c r="C20" s="4" t="s">
        <v>12</v>
      </c>
      <c r="D20" s="5">
        <f>D21+D22+D23</f>
        <v>3577</v>
      </c>
      <c r="E20" s="16">
        <f>E22+E23</f>
        <v>2830.2</v>
      </c>
      <c r="F20" s="6">
        <f t="shared" si="0"/>
        <v>-746.80000000000018</v>
      </c>
      <c r="G20" s="7">
        <f t="shared" si="1"/>
        <v>0.79122169415711485</v>
      </c>
      <c r="H20" s="18">
        <f>H21+H22+H23</f>
        <v>2830.2</v>
      </c>
      <c r="I20" s="6">
        <f t="shared" si="2"/>
        <v>0</v>
      </c>
      <c r="J20" s="7">
        <f t="shared" si="3"/>
        <v>1</v>
      </c>
      <c r="K20" s="18">
        <f>K21+K22+K23</f>
        <v>2830.2</v>
      </c>
      <c r="L20" s="6">
        <f t="shared" si="4"/>
        <v>0</v>
      </c>
      <c r="M20" s="7">
        <f t="shared" si="5"/>
        <v>1</v>
      </c>
      <c r="N20">
        <v>3576.9</v>
      </c>
    </row>
    <row r="21" spans="1:14" ht="15.6" hidden="1" x14ac:dyDescent="0.3">
      <c r="A21" s="8" t="s">
        <v>32</v>
      </c>
      <c r="B21" s="9" t="s">
        <v>16</v>
      </c>
      <c r="C21" s="9" t="s">
        <v>33</v>
      </c>
      <c r="D21" s="10"/>
      <c r="E21" s="17"/>
      <c r="F21" s="11">
        <f t="shared" si="0"/>
        <v>0</v>
      </c>
      <c r="G21" s="12" t="e">
        <f t="shared" si="1"/>
        <v>#DIV/0!</v>
      </c>
      <c r="H21" s="19"/>
      <c r="I21" s="11">
        <f t="shared" si="2"/>
        <v>0</v>
      </c>
      <c r="J21" s="12" t="e">
        <f t="shared" si="3"/>
        <v>#DIV/0!</v>
      </c>
      <c r="K21" s="19"/>
      <c r="L21" s="11">
        <f t="shared" si="4"/>
        <v>0</v>
      </c>
      <c r="M21" s="12" t="e">
        <f t="shared" si="5"/>
        <v>#DIV/0!</v>
      </c>
    </row>
    <row r="22" spans="1:14" ht="48.75" customHeight="1" x14ac:dyDescent="0.3">
      <c r="A22" s="8" t="s">
        <v>34</v>
      </c>
      <c r="B22" s="9" t="s">
        <v>16</v>
      </c>
      <c r="C22" s="9" t="s">
        <v>35</v>
      </c>
      <c r="D22" s="10">
        <v>2330.1999999999998</v>
      </c>
      <c r="E22" s="17">
        <v>2733</v>
      </c>
      <c r="F22" s="11">
        <f t="shared" si="0"/>
        <v>402.80000000000018</v>
      </c>
      <c r="G22" s="12">
        <f t="shared" si="1"/>
        <v>1.1728606986524763</v>
      </c>
      <c r="H22" s="19">
        <v>2733</v>
      </c>
      <c r="I22" s="11">
        <f t="shared" si="2"/>
        <v>0</v>
      </c>
      <c r="J22" s="12">
        <f t="shared" si="3"/>
        <v>1</v>
      </c>
      <c r="K22" s="19">
        <v>2733</v>
      </c>
      <c r="L22" s="11">
        <f t="shared" si="4"/>
        <v>0</v>
      </c>
      <c r="M22" s="12">
        <f t="shared" si="5"/>
        <v>1</v>
      </c>
    </row>
    <row r="23" spans="1:14" ht="46.8" x14ac:dyDescent="0.3">
      <c r="A23" s="8" t="s">
        <v>36</v>
      </c>
      <c r="B23" s="9" t="s">
        <v>16</v>
      </c>
      <c r="C23" s="9" t="s">
        <v>37</v>
      </c>
      <c r="D23" s="10">
        <v>1246.8</v>
      </c>
      <c r="E23" s="17">
        <v>97.2</v>
      </c>
      <c r="F23" s="11">
        <f t="shared" si="0"/>
        <v>-1149.5999999999999</v>
      </c>
      <c r="G23" s="12">
        <f t="shared" si="1"/>
        <v>7.795957651588066E-2</v>
      </c>
      <c r="H23" s="19">
        <v>97.2</v>
      </c>
      <c r="I23" s="11">
        <f t="shared" si="2"/>
        <v>0</v>
      </c>
      <c r="J23" s="12">
        <f t="shared" si="3"/>
        <v>1</v>
      </c>
      <c r="K23" s="19">
        <v>97.2</v>
      </c>
      <c r="L23" s="11">
        <f t="shared" si="4"/>
        <v>0</v>
      </c>
      <c r="M23" s="12">
        <f t="shared" si="5"/>
        <v>1</v>
      </c>
    </row>
    <row r="24" spans="1:14" ht="15.6" x14ac:dyDescent="0.3">
      <c r="A24" s="3" t="s">
        <v>38</v>
      </c>
      <c r="B24" s="4" t="s">
        <v>18</v>
      </c>
      <c r="C24" s="4" t="s">
        <v>12</v>
      </c>
      <c r="D24" s="16">
        <f>SUM(D25:D35)</f>
        <v>195408.5</v>
      </c>
      <c r="E24" s="16">
        <f>SUM(E25:E35)</f>
        <v>370751.6</v>
      </c>
      <c r="F24" s="6">
        <f t="shared" si="0"/>
        <v>175343.09999999998</v>
      </c>
      <c r="G24" s="7">
        <f t="shared" si="1"/>
        <v>1.8973156234247741</v>
      </c>
      <c r="H24" s="16">
        <f>SUM(H25:H35)</f>
        <v>265723.5</v>
      </c>
      <c r="I24" s="6">
        <f t="shared" si="2"/>
        <v>-105028.09999999998</v>
      </c>
      <c r="J24" s="7">
        <f t="shared" si="3"/>
        <v>0.71671572017490959</v>
      </c>
      <c r="K24" s="16">
        <f>SUM(K25:K35)</f>
        <v>76715.5</v>
      </c>
      <c r="L24" s="6">
        <f t="shared" si="4"/>
        <v>-189008</v>
      </c>
      <c r="M24" s="7">
        <f t="shared" si="5"/>
        <v>0.28870423579397381</v>
      </c>
    </row>
    <row r="25" spans="1:14" ht="15.6" hidden="1" x14ac:dyDescent="0.3">
      <c r="A25" s="8" t="s">
        <v>39</v>
      </c>
      <c r="B25" s="9" t="s">
        <v>18</v>
      </c>
      <c r="C25" s="9" t="s">
        <v>11</v>
      </c>
      <c r="D25" s="10"/>
      <c r="E25" s="17"/>
      <c r="F25" s="11">
        <f t="shared" si="0"/>
        <v>0</v>
      </c>
      <c r="G25" s="12" t="e">
        <f t="shared" si="1"/>
        <v>#DIV/0!</v>
      </c>
      <c r="H25" s="19"/>
      <c r="I25" s="11">
        <f t="shared" si="2"/>
        <v>0</v>
      </c>
      <c r="J25" s="12" t="e">
        <f t="shared" si="3"/>
        <v>#DIV/0!</v>
      </c>
      <c r="K25" s="19"/>
      <c r="L25" s="11">
        <f t="shared" si="4"/>
        <v>0</v>
      </c>
      <c r="M25" s="12" t="e">
        <f t="shared" si="5"/>
        <v>#DIV/0!</v>
      </c>
    </row>
    <row r="26" spans="1:14" ht="15.6" hidden="1" x14ac:dyDescent="0.3">
      <c r="A26" s="8" t="s">
        <v>40</v>
      </c>
      <c r="B26" s="9" t="s">
        <v>18</v>
      </c>
      <c r="C26" s="9" t="s">
        <v>14</v>
      </c>
      <c r="D26" s="10"/>
      <c r="E26" s="17"/>
      <c r="F26" s="11">
        <f t="shared" si="0"/>
        <v>0</v>
      </c>
      <c r="G26" s="12" t="e">
        <f t="shared" si="1"/>
        <v>#DIV/0!</v>
      </c>
      <c r="H26" s="19"/>
      <c r="I26" s="11">
        <f t="shared" si="2"/>
        <v>0</v>
      </c>
      <c r="J26" s="12" t="e">
        <f t="shared" si="3"/>
        <v>#DIV/0!</v>
      </c>
      <c r="K26" s="19"/>
      <c r="L26" s="11">
        <f t="shared" si="4"/>
        <v>0</v>
      </c>
      <c r="M26" s="12" t="e">
        <f t="shared" si="5"/>
        <v>#DIV/0!</v>
      </c>
    </row>
    <row r="27" spans="1:14" ht="15.6" hidden="1" x14ac:dyDescent="0.3">
      <c r="A27" s="8" t="s">
        <v>41</v>
      </c>
      <c r="B27" s="9" t="s">
        <v>18</v>
      </c>
      <c r="C27" s="9" t="s">
        <v>18</v>
      </c>
      <c r="D27" s="10"/>
      <c r="E27" s="17"/>
      <c r="F27" s="11">
        <f t="shared" si="0"/>
        <v>0</v>
      </c>
      <c r="G27" s="12" t="e">
        <f t="shared" si="1"/>
        <v>#DIV/0!</v>
      </c>
      <c r="H27" s="19"/>
      <c r="I27" s="11">
        <f t="shared" si="2"/>
        <v>0</v>
      </c>
      <c r="J27" s="12" t="e">
        <f t="shared" si="3"/>
        <v>#DIV/0!</v>
      </c>
      <c r="K27" s="19"/>
      <c r="L27" s="11">
        <f t="shared" si="4"/>
        <v>0</v>
      </c>
      <c r="M27" s="12" t="e">
        <f t="shared" si="5"/>
        <v>#DIV/0!</v>
      </c>
    </row>
    <row r="28" spans="1:14" ht="15.6" hidden="1" x14ac:dyDescent="0.3">
      <c r="A28" s="8" t="s">
        <v>42</v>
      </c>
      <c r="B28" s="9" t="s">
        <v>18</v>
      </c>
      <c r="C28" s="9" t="s">
        <v>20</v>
      </c>
      <c r="D28" s="10">
        <v>310</v>
      </c>
      <c r="E28" s="17">
        <v>310</v>
      </c>
      <c r="F28" s="11">
        <f t="shared" si="0"/>
        <v>0</v>
      </c>
      <c r="G28" s="12">
        <f t="shared" si="1"/>
        <v>1</v>
      </c>
      <c r="H28" s="19">
        <v>310</v>
      </c>
      <c r="I28" s="11">
        <f t="shared" si="2"/>
        <v>0</v>
      </c>
      <c r="J28" s="12">
        <f t="shared" si="3"/>
        <v>1</v>
      </c>
      <c r="K28" s="19">
        <v>310</v>
      </c>
      <c r="L28" s="11">
        <f t="shared" si="4"/>
        <v>0</v>
      </c>
      <c r="M28" s="12">
        <f t="shared" si="5"/>
        <v>1</v>
      </c>
    </row>
    <row r="29" spans="1:14" ht="15.6" hidden="1" x14ac:dyDescent="0.3">
      <c r="A29" s="8" t="s">
        <v>43</v>
      </c>
      <c r="B29" s="9" t="s">
        <v>18</v>
      </c>
      <c r="C29" s="9" t="s">
        <v>22</v>
      </c>
      <c r="D29" s="10"/>
      <c r="E29" s="17"/>
      <c r="F29" s="11">
        <f t="shared" si="0"/>
        <v>0</v>
      </c>
      <c r="G29" s="12" t="e">
        <f t="shared" si="1"/>
        <v>#DIV/0!</v>
      </c>
      <c r="H29" s="19"/>
      <c r="I29" s="11">
        <f t="shared" si="2"/>
        <v>0</v>
      </c>
      <c r="J29" s="12" t="e">
        <f t="shared" si="3"/>
        <v>#DIV/0!</v>
      </c>
      <c r="K29" s="19"/>
      <c r="L29" s="11">
        <f t="shared" si="4"/>
        <v>0</v>
      </c>
      <c r="M29" s="12" t="e">
        <f t="shared" si="5"/>
        <v>#DIV/0!</v>
      </c>
    </row>
    <row r="30" spans="1:14" ht="15.6" hidden="1" x14ac:dyDescent="0.3">
      <c r="A30" s="8" t="s">
        <v>44</v>
      </c>
      <c r="B30" s="9" t="s">
        <v>18</v>
      </c>
      <c r="C30" s="9" t="s">
        <v>24</v>
      </c>
      <c r="D30" s="10"/>
      <c r="E30" s="17"/>
      <c r="F30" s="11">
        <f t="shared" si="0"/>
        <v>0</v>
      </c>
      <c r="G30" s="12" t="e">
        <f t="shared" si="1"/>
        <v>#DIV/0!</v>
      </c>
      <c r="H30" s="19"/>
      <c r="I30" s="11">
        <f t="shared" si="2"/>
        <v>0</v>
      </c>
      <c r="J30" s="12" t="e">
        <f t="shared" si="3"/>
        <v>#DIV/0!</v>
      </c>
      <c r="K30" s="19"/>
      <c r="L30" s="11">
        <f t="shared" si="4"/>
        <v>0</v>
      </c>
      <c r="M30" s="12" t="e">
        <f t="shared" si="5"/>
        <v>#DIV/0!</v>
      </c>
    </row>
    <row r="31" spans="1:14" ht="15.6" hidden="1" x14ac:dyDescent="0.3">
      <c r="A31" s="8" t="s">
        <v>45</v>
      </c>
      <c r="B31" s="9" t="s">
        <v>18</v>
      </c>
      <c r="C31" s="9" t="s">
        <v>46</v>
      </c>
      <c r="D31" s="10"/>
      <c r="E31" s="17"/>
      <c r="F31" s="11">
        <f t="shared" si="0"/>
        <v>0</v>
      </c>
      <c r="G31" s="12" t="e">
        <f t="shared" si="1"/>
        <v>#DIV/0!</v>
      </c>
      <c r="H31" s="19"/>
      <c r="I31" s="11">
        <f t="shared" si="2"/>
        <v>0</v>
      </c>
      <c r="J31" s="12" t="e">
        <f t="shared" si="3"/>
        <v>#DIV/0!</v>
      </c>
      <c r="K31" s="19"/>
      <c r="L31" s="11">
        <f t="shared" si="4"/>
        <v>0</v>
      </c>
      <c r="M31" s="12" t="e">
        <f t="shared" si="5"/>
        <v>#DIV/0!</v>
      </c>
    </row>
    <row r="32" spans="1:14" ht="15.6" x14ac:dyDescent="0.3">
      <c r="A32" s="8" t="s">
        <v>47</v>
      </c>
      <c r="B32" s="9" t="s">
        <v>18</v>
      </c>
      <c r="C32" s="9" t="s">
        <v>33</v>
      </c>
      <c r="D32" s="10">
        <v>181037.9</v>
      </c>
      <c r="E32" s="17">
        <v>368843.1</v>
      </c>
      <c r="F32" s="11">
        <f t="shared" si="0"/>
        <v>187805.19999999998</v>
      </c>
      <c r="G32" s="12">
        <f t="shared" si="1"/>
        <v>2.0373805705877057</v>
      </c>
      <c r="H32" s="19">
        <v>264056</v>
      </c>
      <c r="I32" s="11">
        <f t="shared" si="2"/>
        <v>-104787.09999999998</v>
      </c>
      <c r="J32" s="12">
        <f t="shared" si="3"/>
        <v>0.71590332040913873</v>
      </c>
      <c r="K32" s="19">
        <v>75056</v>
      </c>
      <c r="L32" s="11">
        <f t="shared" si="4"/>
        <v>-189000</v>
      </c>
      <c r="M32" s="12">
        <f t="shared" si="5"/>
        <v>0.28424273638925074</v>
      </c>
    </row>
    <row r="33" spans="1:13" ht="15.6" hidden="1" x14ac:dyDescent="0.3">
      <c r="A33" s="8" t="s">
        <v>48</v>
      </c>
      <c r="B33" s="9" t="s">
        <v>18</v>
      </c>
      <c r="C33" s="9" t="s">
        <v>35</v>
      </c>
      <c r="D33" s="10"/>
      <c r="E33" s="17"/>
      <c r="F33" s="11">
        <f t="shared" si="0"/>
        <v>0</v>
      </c>
      <c r="G33" s="12" t="e">
        <f t="shared" si="1"/>
        <v>#DIV/0!</v>
      </c>
      <c r="H33" s="19"/>
      <c r="I33" s="11">
        <f t="shared" si="2"/>
        <v>0</v>
      </c>
      <c r="J33" s="12" t="e">
        <f t="shared" si="3"/>
        <v>#DIV/0!</v>
      </c>
      <c r="K33" s="19">
        <v>0</v>
      </c>
      <c r="L33" s="11">
        <f t="shared" si="4"/>
        <v>0</v>
      </c>
      <c r="M33" s="12" t="e">
        <f t="shared" si="5"/>
        <v>#DIV/0!</v>
      </c>
    </row>
    <row r="34" spans="1:13" ht="31.2" hidden="1" x14ac:dyDescent="0.3">
      <c r="A34" s="8" t="s">
        <v>49</v>
      </c>
      <c r="B34" s="9" t="s">
        <v>18</v>
      </c>
      <c r="C34" s="9" t="s">
        <v>26</v>
      </c>
      <c r="D34" s="10"/>
      <c r="E34" s="17"/>
      <c r="F34" s="11">
        <f t="shared" si="0"/>
        <v>0</v>
      </c>
      <c r="G34" s="12" t="e">
        <f t="shared" si="1"/>
        <v>#DIV/0!</v>
      </c>
      <c r="H34" s="19"/>
      <c r="I34" s="11">
        <f t="shared" si="2"/>
        <v>0</v>
      </c>
      <c r="J34" s="12" t="e">
        <f t="shared" si="3"/>
        <v>#DIV/0!</v>
      </c>
      <c r="K34" s="19">
        <v>0</v>
      </c>
      <c r="L34" s="11">
        <f t="shared" si="4"/>
        <v>0</v>
      </c>
      <c r="M34" s="12">
        <v>0</v>
      </c>
    </row>
    <row r="35" spans="1:13" ht="31.2" x14ac:dyDescent="0.3">
      <c r="A35" s="8" t="s">
        <v>50</v>
      </c>
      <c r="B35" s="9" t="s">
        <v>18</v>
      </c>
      <c r="C35" s="9" t="s">
        <v>51</v>
      </c>
      <c r="D35" s="10">
        <v>14060.6</v>
      </c>
      <c r="E35" s="17">
        <v>1598.5</v>
      </c>
      <c r="F35" s="11">
        <f t="shared" si="0"/>
        <v>-12462.1</v>
      </c>
      <c r="G35" s="12">
        <f t="shared" si="1"/>
        <v>0.1136864714165825</v>
      </c>
      <c r="H35" s="19">
        <v>1357.5</v>
      </c>
      <c r="I35" s="11">
        <f t="shared" si="2"/>
        <v>-241</v>
      </c>
      <c r="J35" s="12">
        <f t="shared" si="3"/>
        <v>0.84923365655301841</v>
      </c>
      <c r="K35" s="19">
        <v>1349.5</v>
      </c>
      <c r="L35" s="11">
        <f t="shared" si="4"/>
        <v>-8</v>
      </c>
      <c r="M35" s="12">
        <f t="shared" si="5"/>
        <v>0.99410681399631673</v>
      </c>
    </row>
    <row r="36" spans="1:13" ht="31.2" x14ac:dyDescent="0.3">
      <c r="A36" s="3" t="s">
        <v>52</v>
      </c>
      <c r="B36" s="4" t="s">
        <v>20</v>
      </c>
      <c r="C36" s="4" t="s">
        <v>12</v>
      </c>
      <c r="D36" s="16">
        <f>SUM(D37:D40)</f>
        <v>360152.6</v>
      </c>
      <c r="E36" s="16">
        <f>SUM(E37:E40)</f>
        <v>229788.7</v>
      </c>
      <c r="F36" s="6">
        <f t="shared" si="0"/>
        <v>-130363.89999999997</v>
      </c>
      <c r="G36" s="7">
        <f t="shared" si="1"/>
        <v>0.63803148998507864</v>
      </c>
      <c r="H36" s="16">
        <f>SUM(H37:H40)</f>
        <v>63380.3</v>
      </c>
      <c r="I36" s="6">
        <f t="shared" si="2"/>
        <v>-166408.40000000002</v>
      </c>
      <c r="J36" s="7">
        <f t="shared" si="3"/>
        <v>0.27581991629701547</v>
      </c>
      <c r="K36" s="16">
        <f>SUM(K37:K40)</f>
        <v>41343.9</v>
      </c>
      <c r="L36" s="6">
        <f t="shared" si="4"/>
        <v>-22036.400000000001</v>
      </c>
      <c r="M36" s="7">
        <f t="shared" si="5"/>
        <v>0.65231467822020406</v>
      </c>
    </row>
    <row r="37" spans="1:13" ht="15.6" x14ac:dyDescent="0.3">
      <c r="A37" s="8" t="s">
        <v>53</v>
      </c>
      <c r="B37" s="9" t="s">
        <v>20</v>
      </c>
      <c r="C37" s="9" t="s">
        <v>11</v>
      </c>
      <c r="D37" s="10">
        <v>15343.4</v>
      </c>
      <c r="E37" s="17">
        <v>10351</v>
      </c>
      <c r="F37" s="11">
        <f t="shared" si="0"/>
        <v>-4992.3999999999996</v>
      </c>
      <c r="G37" s="12">
        <f t="shared" si="1"/>
        <v>0.67462231317700116</v>
      </c>
      <c r="H37" s="19">
        <v>10351</v>
      </c>
      <c r="I37" s="11">
        <f t="shared" si="2"/>
        <v>0</v>
      </c>
      <c r="J37" s="12">
        <f t="shared" si="3"/>
        <v>1</v>
      </c>
      <c r="K37" s="19">
        <v>10351</v>
      </c>
      <c r="L37" s="11">
        <f t="shared" si="4"/>
        <v>0</v>
      </c>
      <c r="M37" s="12">
        <f t="shared" si="5"/>
        <v>1</v>
      </c>
    </row>
    <row r="38" spans="1:13" ht="15.6" x14ac:dyDescent="0.3">
      <c r="A38" s="8" t="s">
        <v>54</v>
      </c>
      <c r="B38" s="9" t="s">
        <v>20</v>
      </c>
      <c r="C38" s="9" t="s">
        <v>14</v>
      </c>
      <c r="D38" s="10">
        <v>211385</v>
      </c>
      <c r="E38" s="17">
        <v>75213.100000000006</v>
      </c>
      <c r="F38" s="11">
        <f t="shared" si="0"/>
        <v>-136171.9</v>
      </c>
      <c r="G38" s="12">
        <f t="shared" si="1"/>
        <v>0.35581096104264731</v>
      </c>
      <c r="H38" s="19">
        <v>19123.2</v>
      </c>
      <c r="I38" s="11">
        <f t="shared" si="2"/>
        <v>-56089.900000000009</v>
      </c>
      <c r="J38" s="12">
        <f t="shared" si="3"/>
        <v>0.25425358082568061</v>
      </c>
      <c r="K38" s="19">
        <v>1180</v>
      </c>
      <c r="L38" s="11">
        <f t="shared" si="4"/>
        <v>-17943.2</v>
      </c>
      <c r="M38" s="12">
        <f t="shared" si="5"/>
        <v>6.170515394912985E-2</v>
      </c>
    </row>
    <row r="39" spans="1:13" ht="15.6" x14ac:dyDescent="0.3">
      <c r="A39" s="8" t="s">
        <v>55</v>
      </c>
      <c r="B39" s="9" t="s">
        <v>20</v>
      </c>
      <c r="C39" s="9" t="s">
        <v>16</v>
      </c>
      <c r="D39" s="10">
        <v>133374.20000000001</v>
      </c>
      <c r="E39" s="17">
        <v>144224.6</v>
      </c>
      <c r="F39" s="11">
        <f t="shared" si="0"/>
        <v>10850.399999999994</v>
      </c>
      <c r="G39" s="12">
        <f t="shared" si="1"/>
        <v>1.0813530652854899</v>
      </c>
      <c r="H39" s="19">
        <v>33906.1</v>
      </c>
      <c r="I39" s="11">
        <f t="shared" si="2"/>
        <v>-110318.5</v>
      </c>
      <c r="J39" s="12">
        <f t="shared" si="3"/>
        <v>0.23509234901674192</v>
      </c>
      <c r="K39" s="19">
        <v>29812.9</v>
      </c>
      <c r="L39" s="11">
        <f t="shared" si="4"/>
        <v>-4093.1999999999971</v>
      </c>
      <c r="M39" s="12">
        <f t="shared" si="5"/>
        <v>0.87927835994113157</v>
      </c>
    </row>
    <row r="40" spans="1:13" ht="31.2" x14ac:dyDescent="0.3">
      <c r="A40" s="8" t="s">
        <v>56</v>
      </c>
      <c r="B40" s="9" t="s">
        <v>20</v>
      </c>
      <c r="C40" s="9" t="s">
        <v>20</v>
      </c>
      <c r="D40" s="10">
        <v>50</v>
      </c>
      <c r="E40" s="17"/>
      <c r="F40" s="11">
        <f t="shared" si="0"/>
        <v>-50</v>
      </c>
      <c r="G40" s="12">
        <f t="shared" si="1"/>
        <v>0</v>
      </c>
      <c r="H40" s="19"/>
      <c r="I40" s="11">
        <f t="shared" si="2"/>
        <v>0</v>
      </c>
      <c r="J40" s="12" t="e">
        <f t="shared" si="3"/>
        <v>#DIV/0!</v>
      </c>
      <c r="K40" s="19"/>
      <c r="L40" s="11">
        <f t="shared" si="4"/>
        <v>0</v>
      </c>
      <c r="M40" s="12" t="e">
        <f t="shared" si="5"/>
        <v>#DIV/0!</v>
      </c>
    </row>
    <row r="41" spans="1:13" ht="15.6" x14ac:dyDescent="0.3">
      <c r="A41" s="3" t="s">
        <v>57</v>
      </c>
      <c r="B41" s="4" t="s">
        <v>22</v>
      </c>
      <c r="C41" s="4" t="s">
        <v>12</v>
      </c>
      <c r="D41" s="5">
        <f>SUM(D42:D45)</f>
        <v>532.70000000000005</v>
      </c>
      <c r="E41" s="5">
        <f>SUM(E42:E45)</f>
        <v>428.3</v>
      </c>
      <c r="F41" s="6">
        <f t="shared" si="0"/>
        <v>-104.40000000000003</v>
      </c>
      <c r="G41" s="7">
        <f t="shared" si="1"/>
        <v>0.80401727050872906</v>
      </c>
      <c r="H41" s="5">
        <f>SUM(H42:H45)</f>
        <v>428.3</v>
      </c>
      <c r="I41" s="6">
        <f t="shared" si="2"/>
        <v>0</v>
      </c>
      <c r="J41" s="7">
        <f t="shared" si="3"/>
        <v>1</v>
      </c>
      <c r="K41" s="5">
        <f>SUM(K42:K45)</f>
        <v>428.3</v>
      </c>
      <c r="L41" s="6">
        <f t="shared" si="4"/>
        <v>0</v>
      </c>
      <c r="M41" s="7">
        <f t="shared" si="5"/>
        <v>1</v>
      </c>
    </row>
    <row r="42" spans="1:13" ht="15.6" hidden="1" x14ac:dyDescent="0.3">
      <c r="A42" s="8" t="s">
        <v>58</v>
      </c>
      <c r="B42" s="9" t="s">
        <v>22</v>
      </c>
      <c r="C42" s="9" t="s">
        <v>14</v>
      </c>
      <c r="D42" s="10"/>
      <c r="E42" s="17"/>
      <c r="F42" s="11">
        <f t="shared" si="0"/>
        <v>0</v>
      </c>
      <c r="G42" s="12"/>
      <c r="H42" s="19"/>
      <c r="I42" s="11">
        <f t="shared" si="2"/>
        <v>0</v>
      </c>
      <c r="J42" s="12" t="e">
        <f t="shared" si="3"/>
        <v>#DIV/0!</v>
      </c>
      <c r="K42" s="19"/>
      <c r="L42" s="11">
        <f t="shared" si="4"/>
        <v>0</v>
      </c>
      <c r="M42" s="12" t="e">
        <f t="shared" si="5"/>
        <v>#DIV/0!</v>
      </c>
    </row>
    <row r="43" spans="1:13" ht="31.2" x14ac:dyDescent="0.3">
      <c r="A43" s="8" t="s">
        <v>59</v>
      </c>
      <c r="B43" s="9" t="s">
        <v>22</v>
      </c>
      <c r="C43" s="9" t="s">
        <v>16</v>
      </c>
      <c r="D43" s="10">
        <v>105</v>
      </c>
      <c r="E43" s="17">
        <v>108.3</v>
      </c>
      <c r="F43" s="11">
        <f t="shared" si="0"/>
        <v>3.2999999999999972</v>
      </c>
      <c r="G43" s="12">
        <f t="shared" si="1"/>
        <v>1.0314285714285714</v>
      </c>
      <c r="H43" s="19">
        <v>108.3</v>
      </c>
      <c r="I43" s="11">
        <f t="shared" si="2"/>
        <v>0</v>
      </c>
      <c r="J43" s="12">
        <f t="shared" si="3"/>
        <v>1</v>
      </c>
      <c r="K43" s="19">
        <v>108.3</v>
      </c>
      <c r="L43" s="11">
        <f t="shared" si="4"/>
        <v>0</v>
      </c>
      <c r="M43" s="12">
        <f t="shared" si="5"/>
        <v>1</v>
      </c>
    </row>
    <row r="44" spans="1:13" ht="31.2" hidden="1" x14ac:dyDescent="0.3">
      <c r="A44" s="13" t="s">
        <v>102</v>
      </c>
      <c r="B44" s="14" t="s">
        <v>22</v>
      </c>
      <c r="C44" s="14" t="s">
        <v>18</v>
      </c>
      <c r="D44" s="10"/>
      <c r="E44" s="17"/>
      <c r="F44" s="11">
        <f t="shared" si="0"/>
        <v>0</v>
      </c>
      <c r="G44" s="12" t="e">
        <f t="shared" si="1"/>
        <v>#DIV/0!</v>
      </c>
      <c r="H44" s="19">
        <v>0</v>
      </c>
      <c r="I44" s="11">
        <f t="shared" si="2"/>
        <v>0</v>
      </c>
      <c r="J44" s="12">
        <v>0</v>
      </c>
      <c r="K44" s="19">
        <v>0</v>
      </c>
      <c r="L44" s="11">
        <f t="shared" si="4"/>
        <v>0</v>
      </c>
      <c r="M44" s="12">
        <v>0</v>
      </c>
    </row>
    <row r="45" spans="1:13" ht="31.2" x14ac:dyDescent="0.3">
      <c r="A45" s="8" t="s">
        <v>60</v>
      </c>
      <c r="B45" s="9" t="s">
        <v>22</v>
      </c>
      <c r="C45" s="9" t="s">
        <v>20</v>
      </c>
      <c r="D45" s="10">
        <v>427.7</v>
      </c>
      <c r="E45" s="17">
        <v>320</v>
      </c>
      <c r="F45" s="11">
        <f t="shared" si="0"/>
        <v>-107.69999999999999</v>
      </c>
      <c r="G45" s="12">
        <f t="shared" si="1"/>
        <v>0.7481879822305354</v>
      </c>
      <c r="H45" s="19">
        <v>320</v>
      </c>
      <c r="I45" s="11">
        <f t="shared" si="2"/>
        <v>0</v>
      </c>
      <c r="J45" s="12">
        <f t="shared" si="3"/>
        <v>1</v>
      </c>
      <c r="K45" s="19">
        <v>320</v>
      </c>
      <c r="L45" s="11">
        <f t="shared" si="4"/>
        <v>0</v>
      </c>
      <c r="M45" s="12">
        <f t="shared" si="5"/>
        <v>1</v>
      </c>
    </row>
    <row r="46" spans="1:13" ht="15.6" x14ac:dyDescent="0.3">
      <c r="A46" s="3" t="s">
        <v>61</v>
      </c>
      <c r="B46" s="4" t="s">
        <v>24</v>
      </c>
      <c r="C46" s="4" t="s">
        <v>12</v>
      </c>
      <c r="D46" s="16">
        <f>SUM(D47:D53)</f>
        <v>1345348.4003300001</v>
      </c>
      <c r="E46" s="16">
        <f>SUM(E47:E53)</f>
        <v>1253864.7999999998</v>
      </c>
      <c r="F46" s="6">
        <f t="shared" si="0"/>
        <v>-91483.600330000278</v>
      </c>
      <c r="G46" s="7">
        <f t="shared" si="1"/>
        <v>0.93200006756052167</v>
      </c>
      <c r="H46" s="16">
        <f>SUM(H47:H53)</f>
        <v>1295106.3</v>
      </c>
      <c r="I46" s="6">
        <f t="shared" si="2"/>
        <v>41241.500000000233</v>
      </c>
      <c r="J46" s="7">
        <f t="shared" si="3"/>
        <v>1.0328915047300158</v>
      </c>
      <c r="K46" s="16">
        <f>SUM(K47:K53)</f>
        <v>1318083.0999999999</v>
      </c>
      <c r="L46" s="6">
        <f t="shared" si="4"/>
        <v>22976.799999999814</v>
      </c>
      <c r="M46" s="7">
        <f t="shared" si="5"/>
        <v>1.0177412464135183</v>
      </c>
    </row>
    <row r="47" spans="1:13" ht="15.6" x14ac:dyDescent="0.3">
      <c r="A47" s="8" t="s">
        <v>62</v>
      </c>
      <c r="B47" s="9" t="s">
        <v>24</v>
      </c>
      <c r="C47" s="9" t="s">
        <v>11</v>
      </c>
      <c r="D47" s="10">
        <v>424850.34</v>
      </c>
      <c r="E47" s="17">
        <v>423804.3</v>
      </c>
      <c r="F47" s="11">
        <f t="shared" si="0"/>
        <v>-1046.0400000000373</v>
      </c>
      <c r="G47" s="12">
        <f t="shared" si="1"/>
        <v>0.99753786239173059</v>
      </c>
      <c r="H47" s="19">
        <v>440044.5</v>
      </c>
      <c r="I47" s="11">
        <f t="shared" si="2"/>
        <v>16240.200000000012</v>
      </c>
      <c r="J47" s="12">
        <f t="shared" si="3"/>
        <v>1.0383200453605592</v>
      </c>
      <c r="K47" s="19">
        <v>460069.3</v>
      </c>
      <c r="L47" s="11">
        <f t="shared" si="4"/>
        <v>20024.799999999988</v>
      </c>
      <c r="M47" s="12">
        <f t="shared" si="5"/>
        <v>1.045506306748522</v>
      </c>
    </row>
    <row r="48" spans="1:13" ht="15.6" x14ac:dyDescent="0.3">
      <c r="A48" s="8" t="s">
        <v>63</v>
      </c>
      <c r="B48" s="9" t="s">
        <v>24</v>
      </c>
      <c r="C48" s="9" t="s">
        <v>14</v>
      </c>
      <c r="D48" s="10">
        <v>848340.30020000006</v>
      </c>
      <c r="E48" s="17">
        <v>754676.1</v>
      </c>
      <c r="F48" s="11">
        <f t="shared" si="0"/>
        <v>-93664.200200000079</v>
      </c>
      <c r="G48" s="12">
        <f t="shared" si="1"/>
        <v>0.88959124047517446</v>
      </c>
      <c r="H48" s="19">
        <v>777045.5</v>
      </c>
      <c r="I48" s="11">
        <f t="shared" si="2"/>
        <v>22369.400000000023</v>
      </c>
      <c r="J48" s="12">
        <f t="shared" si="3"/>
        <v>1.0296410605821491</v>
      </c>
      <c r="K48" s="19">
        <v>784501.9</v>
      </c>
      <c r="L48" s="11">
        <f t="shared" si="4"/>
        <v>7456.4000000000233</v>
      </c>
      <c r="M48" s="12">
        <f t="shared" si="5"/>
        <v>1.0095958344781613</v>
      </c>
    </row>
    <row r="49" spans="1:13" ht="15.6" x14ac:dyDescent="0.3">
      <c r="A49" s="8" t="s">
        <v>64</v>
      </c>
      <c r="B49" s="9" t="s">
        <v>24</v>
      </c>
      <c r="C49" s="9" t="s">
        <v>16</v>
      </c>
      <c r="D49" s="10">
        <v>32344.5</v>
      </c>
      <c r="E49" s="17">
        <v>37697.4</v>
      </c>
      <c r="F49" s="11">
        <f t="shared" si="0"/>
        <v>5352.9000000000015</v>
      </c>
      <c r="G49" s="12">
        <f t="shared" si="1"/>
        <v>1.1654964522561797</v>
      </c>
      <c r="H49" s="19">
        <v>40329.300000000003</v>
      </c>
      <c r="I49" s="11">
        <f t="shared" si="2"/>
        <v>2631.9000000000015</v>
      </c>
      <c r="J49" s="12">
        <f t="shared" si="3"/>
        <v>1.0698164860176034</v>
      </c>
      <c r="K49" s="19">
        <v>35824.9</v>
      </c>
      <c r="L49" s="11">
        <f t="shared" si="4"/>
        <v>-4504.4000000000015</v>
      </c>
      <c r="M49" s="12">
        <f t="shared" si="5"/>
        <v>0.88830949210623544</v>
      </c>
    </row>
    <row r="50" spans="1:13" ht="15.6" x14ac:dyDescent="0.3">
      <c r="A50" s="8" t="s">
        <v>65</v>
      </c>
      <c r="B50" s="9" t="s">
        <v>24</v>
      </c>
      <c r="C50" s="9" t="s">
        <v>18</v>
      </c>
      <c r="D50" s="10"/>
      <c r="E50" s="17"/>
      <c r="F50" s="11">
        <f t="shared" si="0"/>
        <v>0</v>
      </c>
      <c r="G50" s="12" t="e">
        <f t="shared" si="1"/>
        <v>#DIV/0!</v>
      </c>
      <c r="H50" s="19"/>
      <c r="I50" s="11">
        <f t="shared" si="2"/>
        <v>0</v>
      </c>
      <c r="J50" s="12" t="e">
        <f t="shared" si="3"/>
        <v>#DIV/0!</v>
      </c>
      <c r="K50" s="19"/>
      <c r="L50" s="11">
        <f t="shared" si="4"/>
        <v>0</v>
      </c>
      <c r="M50" s="12" t="e">
        <f t="shared" si="5"/>
        <v>#DIV/0!</v>
      </c>
    </row>
    <row r="51" spans="1:13" ht="31.2" hidden="1" x14ac:dyDescent="0.3">
      <c r="A51" s="8" t="s">
        <v>66</v>
      </c>
      <c r="B51" s="9" t="s">
        <v>24</v>
      </c>
      <c r="C51" s="9" t="s">
        <v>20</v>
      </c>
      <c r="D51" s="10"/>
      <c r="E51" s="17"/>
      <c r="F51" s="11">
        <f t="shared" si="0"/>
        <v>0</v>
      </c>
      <c r="G51" s="12" t="e">
        <f t="shared" si="1"/>
        <v>#DIV/0!</v>
      </c>
      <c r="H51" s="19"/>
      <c r="I51" s="11">
        <f t="shared" si="2"/>
        <v>0</v>
      </c>
      <c r="J51" s="12" t="e">
        <f t="shared" si="3"/>
        <v>#DIV/0!</v>
      </c>
      <c r="K51" s="19"/>
      <c r="L51" s="11">
        <f t="shared" si="4"/>
        <v>0</v>
      </c>
      <c r="M51" s="12" t="e">
        <f t="shared" si="5"/>
        <v>#DIV/0!</v>
      </c>
    </row>
    <row r="52" spans="1:13" ht="15.6" x14ac:dyDescent="0.3">
      <c r="A52" s="8" t="s">
        <v>67</v>
      </c>
      <c r="B52" s="9" t="s">
        <v>24</v>
      </c>
      <c r="C52" s="9" t="s">
        <v>24</v>
      </c>
      <c r="D52" s="28">
        <v>4761.7111299999997</v>
      </c>
      <c r="E52" s="17">
        <v>3846.3</v>
      </c>
      <c r="F52" s="11">
        <f t="shared" si="0"/>
        <v>-915.4111299999995</v>
      </c>
      <c r="G52" s="12">
        <f t="shared" si="1"/>
        <v>0.80775584553362023</v>
      </c>
      <c r="H52" s="19">
        <v>3846.3</v>
      </c>
      <c r="I52" s="11">
        <f t="shared" si="2"/>
        <v>0</v>
      </c>
      <c r="J52" s="12">
        <f t="shared" si="3"/>
        <v>1</v>
      </c>
      <c r="K52" s="19">
        <v>3846.3</v>
      </c>
      <c r="L52" s="11">
        <f t="shared" si="4"/>
        <v>0</v>
      </c>
      <c r="M52" s="12">
        <f t="shared" si="5"/>
        <v>1</v>
      </c>
    </row>
    <row r="53" spans="1:13" ht="15.6" x14ac:dyDescent="0.3">
      <c r="A53" s="8" t="s">
        <v>68</v>
      </c>
      <c r="B53" s="9" t="s">
        <v>24</v>
      </c>
      <c r="C53" s="9" t="s">
        <v>33</v>
      </c>
      <c r="D53" s="28">
        <v>35051.548999999999</v>
      </c>
      <c r="E53" s="17">
        <v>33840.699999999997</v>
      </c>
      <c r="F53" s="11">
        <f t="shared" si="0"/>
        <v>-1210.849000000002</v>
      </c>
      <c r="G53" s="12">
        <f t="shared" si="1"/>
        <v>0.96545519286465764</v>
      </c>
      <c r="H53" s="19">
        <v>33840.699999999997</v>
      </c>
      <c r="I53" s="11">
        <f t="shared" si="2"/>
        <v>0</v>
      </c>
      <c r="J53" s="12">
        <f t="shared" si="3"/>
        <v>1</v>
      </c>
      <c r="K53" s="19">
        <v>33840.699999999997</v>
      </c>
      <c r="L53" s="11">
        <f t="shared" si="4"/>
        <v>0</v>
      </c>
      <c r="M53" s="12">
        <f t="shared" si="5"/>
        <v>1</v>
      </c>
    </row>
    <row r="54" spans="1:13" ht="15.6" x14ac:dyDescent="0.3">
      <c r="A54" s="3" t="s">
        <v>69</v>
      </c>
      <c r="B54" s="4" t="s">
        <v>46</v>
      </c>
      <c r="C54" s="4" t="s">
        <v>12</v>
      </c>
      <c r="D54" s="16">
        <f>D55+D56</f>
        <v>150798.76843</v>
      </c>
      <c r="E54" s="16">
        <f>E55+E56</f>
        <v>113090.3</v>
      </c>
      <c r="F54" s="6">
        <f t="shared" si="0"/>
        <v>-37708.468429999994</v>
      </c>
      <c r="G54" s="7">
        <f t="shared" si="1"/>
        <v>0.7499418010996286</v>
      </c>
      <c r="H54" s="16">
        <f>H55+H56</f>
        <v>117622</v>
      </c>
      <c r="I54" s="6">
        <f t="shared" si="2"/>
        <v>4531.6999999999971</v>
      </c>
      <c r="J54" s="7">
        <f t="shared" si="3"/>
        <v>1.0400715180700733</v>
      </c>
      <c r="K54" s="16">
        <f>K55+K56</f>
        <v>123465</v>
      </c>
      <c r="L54" s="6">
        <f t="shared" si="4"/>
        <v>5843</v>
      </c>
      <c r="M54" s="7">
        <f t="shared" si="5"/>
        <v>1.0496760810052541</v>
      </c>
    </row>
    <row r="55" spans="1:13" ht="15.6" x14ac:dyDescent="0.3">
      <c r="A55" s="8" t="s">
        <v>70</v>
      </c>
      <c r="B55" s="9" t="s">
        <v>46</v>
      </c>
      <c r="C55" s="9" t="s">
        <v>11</v>
      </c>
      <c r="D55" s="28">
        <v>150543.76843</v>
      </c>
      <c r="E55" s="17">
        <v>111409.3</v>
      </c>
      <c r="F55" s="11">
        <f t="shared" si="0"/>
        <v>-39134.468429999994</v>
      </c>
      <c r="G55" s="12">
        <f t="shared" si="1"/>
        <v>0.74004590931841341</v>
      </c>
      <c r="H55" s="19">
        <v>115941</v>
      </c>
      <c r="I55" s="11">
        <f t="shared" si="2"/>
        <v>4531.6999999999971</v>
      </c>
      <c r="J55" s="12">
        <f t="shared" si="3"/>
        <v>1.0406761374499256</v>
      </c>
      <c r="K55" s="19">
        <v>121784</v>
      </c>
      <c r="L55" s="11">
        <f t="shared" si="4"/>
        <v>5843</v>
      </c>
      <c r="M55" s="12">
        <f t="shared" si="5"/>
        <v>1.05039632226736</v>
      </c>
    </row>
    <row r="56" spans="1:13" ht="31.2" x14ac:dyDescent="0.3">
      <c r="A56" s="8" t="s">
        <v>71</v>
      </c>
      <c r="B56" s="9" t="s">
        <v>46</v>
      </c>
      <c r="C56" s="9" t="s">
        <v>18</v>
      </c>
      <c r="D56" s="28">
        <v>255</v>
      </c>
      <c r="E56" s="17">
        <v>1681</v>
      </c>
      <c r="F56" s="11">
        <f t="shared" si="0"/>
        <v>1426</v>
      </c>
      <c r="G56" s="12">
        <f t="shared" si="1"/>
        <v>6.5921568627450977</v>
      </c>
      <c r="H56" s="19">
        <v>1681</v>
      </c>
      <c r="I56" s="11">
        <f t="shared" si="2"/>
        <v>0</v>
      </c>
      <c r="J56" s="12">
        <f t="shared" si="3"/>
        <v>1</v>
      </c>
      <c r="K56" s="19">
        <v>1681</v>
      </c>
      <c r="L56" s="11">
        <f t="shared" si="4"/>
        <v>0</v>
      </c>
      <c r="M56" s="12">
        <f t="shared" si="5"/>
        <v>1</v>
      </c>
    </row>
    <row r="57" spans="1:13" ht="15.6" x14ac:dyDescent="0.3">
      <c r="A57" s="3" t="s">
        <v>72</v>
      </c>
      <c r="B57" s="4" t="s">
        <v>33</v>
      </c>
      <c r="C57" s="4" t="s">
        <v>12</v>
      </c>
      <c r="D57" s="16">
        <f>SUM(D58:D65)</f>
        <v>3001.1320000000001</v>
      </c>
      <c r="E57" s="16">
        <f>SUM(E58:E65)</f>
        <v>1032</v>
      </c>
      <c r="F57" s="6">
        <f t="shared" si="0"/>
        <v>-1969.1320000000001</v>
      </c>
      <c r="G57" s="7">
        <f t="shared" si="1"/>
        <v>0.34387024629373181</v>
      </c>
      <c r="H57" s="16">
        <f>SUM(H58:H65)</f>
        <v>1032</v>
      </c>
      <c r="I57" s="6">
        <f t="shared" si="2"/>
        <v>0</v>
      </c>
      <c r="J57" s="7">
        <f t="shared" si="3"/>
        <v>1</v>
      </c>
      <c r="K57" s="16">
        <f>SUM(K58:K65)</f>
        <v>772</v>
      </c>
      <c r="L57" s="6">
        <f t="shared" si="4"/>
        <v>-260</v>
      </c>
      <c r="M57" s="7">
        <f t="shared" si="5"/>
        <v>0.74806201550387597</v>
      </c>
    </row>
    <row r="58" spans="1:13" ht="15.6" hidden="1" x14ac:dyDescent="0.3">
      <c r="A58" s="8" t="s">
        <v>73</v>
      </c>
      <c r="B58" s="9" t="s">
        <v>33</v>
      </c>
      <c r="C58" s="9" t="s">
        <v>11</v>
      </c>
      <c r="D58" s="10"/>
      <c r="E58" s="17"/>
      <c r="F58" s="11">
        <f t="shared" si="0"/>
        <v>0</v>
      </c>
      <c r="G58" s="12" t="e">
        <f t="shared" si="1"/>
        <v>#DIV/0!</v>
      </c>
      <c r="H58" s="19"/>
      <c r="I58" s="11">
        <f t="shared" si="2"/>
        <v>0</v>
      </c>
      <c r="J58" s="12" t="e">
        <f t="shared" si="3"/>
        <v>#DIV/0!</v>
      </c>
      <c r="K58" s="19"/>
      <c r="L58" s="11">
        <f t="shared" si="4"/>
        <v>0</v>
      </c>
      <c r="M58" s="12" t="e">
        <f t="shared" si="5"/>
        <v>#DIV/0!</v>
      </c>
    </row>
    <row r="59" spans="1:13" ht="15.6" hidden="1" x14ac:dyDescent="0.3">
      <c r="A59" s="8" t="s">
        <v>74</v>
      </c>
      <c r="B59" s="9" t="s">
        <v>33</v>
      </c>
      <c r="C59" s="9" t="s">
        <v>14</v>
      </c>
      <c r="D59" s="10"/>
      <c r="E59" s="17"/>
      <c r="F59" s="11">
        <f t="shared" si="0"/>
        <v>0</v>
      </c>
      <c r="G59" s="12" t="e">
        <f t="shared" si="1"/>
        <v>#DIV/0!</v>
      </c>
      <c r="H59" s="19"/>
      <c r="I59" s="11">
        <f t="shared" si="2"/>
        <v>0</v>
      </c>
      <c r="J59" s="12" t="e">
        <f t="shared" si="3"/>
        <v>#DIV/0!</v>
      </c>
      <c r="K59" s="19"/>
      <c r="L59" s="11">
        <f t="shared" si="4"/>
        <v>0</v>
      </c>
      <c r="M59" s="12" t="e">
        <f t="shared" si="5"/>
        <v>#DIV/0!</v>
      </c>
    </row>
    <row r="60" spans="1:13" ht="31.2" hidden="1" x14ac:dyDescent="0.3">
      <c r="A60" s="8" t="s">
        <v>75</v>
      </c>
      <c r="B60" s="9" t="s">
        <v>33</v>
      </c>
      <c r="C60" s="9" t="s">
        <v>16</v>
      </c>
      <c r="D60" s="10"/>
      <c r="E60" s="17"/>
      <c r="F60" s="11">
        <f t="shared" si="0"/>
        <v>0</v>
      </c>
      <c r="G60" s="12" t="e">
        <f t="shared" si="1"/>
        <v>#DIV/0!</v>
      </c>
      <c r="H60" s="19"/>
      <c r="I60" s="11">
        <f t="shared" si="2"/>
        <v>0</v>
      </c>
      <c r="J60" s="12" t="e">
        <f t="shared" si="3"/>
        <v>#DIV/0!</v>
      </c>
      <c r="K60" s="19"/>
      <c r="L60" s="11">
        <f t="shared" si="4"/>
        <v>0</v>
      </c>
      <c r="M60" s="12" t="e">
        <f t="shared" si="5"/>
        <v>#DIV/0!</v>
      </c>
    </row>
    <row r="61" spans="1:13" ht="15.6" hidden="1" x14ac:dyDescent="0.3">
      <c r="A61" s="8" t="s">
        <v>76</v>
      </c>
      <c r="B61" s="9" t="s">
        <v>33</v>
      </c>
      <c r="C61" s="9" t="s">
        <v>18</v>
      </c>
      <c r="D61" s="10"/>
      <c r="E61" s="17"/>
      <c r="F61" s="11">
        <f t="shared" si="0"/>
        <v>0</v>
      </c>
      <c r="G61" s="12" t="e">
        <f t="shared" si="1"/>
        <v>#DIV/0!</v>
      </c>
      <c r="H61" s="19"/>
      <c r="I61" s="11">
        <f t="shared" si="2"/>
        <v>0</v>
      </c>
      <c r="J61" s="12" t="e">
        <f t="shared" si="3"/>
        <v>#DIV/0!</v>
      </c>
      <c r="K61" s="19"/>
      <c r="L61" s="11">
        <f t="shared" si="4"/>
        <v>0</v>
      </c>
      <c r="M61" s="12" t="e">
        <f t="shared" si="5"/>
        <v>#DIV/0!</v>
      </c>
    </row>
    <row r="62" spans="1:13" ht="15.6" hidden="1" x14ac:dyDescent="0.3">
      <c r="A62" s="8" t="s">
        <v>77</v>
      </c>
      <c r="B62" s="9" t="s">
        <v>33</v>
      </c>
      <c r="C62" s="9" t="s">
        <v>20</v>
      </c>
      <c r="D62" s="10"/>
      <c r="E62" s="17"/>
      <c r="F62" s="11">
        <f t="shared" si="0"/>
        <v>0</v>
      </c>
      <c r="G62" s="12" t="e">
        <f t="shared" si="1"/>
        <v>#DIV/0!</v>
      </c>
      <c r="H62" s="19"/>
      <c r="I62" s="11">
        <f t="shared" si="2"/>
        <v>0</v>
      </c>
      <c r="J62" s="12" t="e">
        <f t="shared" si="3"/>
        <v>#DIV/0!</v>
      </c>
      <c r="K62" s="19"/>
      <c r="L62" s="11">
        <f t="shared" si="4"/>
        <v>0</v>
      </c>
      <c r="M62" s="12" t="e">
        <f t="shared" si="5"/>
        <v>#DIV/0!</v>
      </c>
    </row>
    <row r="63" spans="1:13" ht="46.8" hidden="1" x14ac:dyDescent="0.3">
      <c r="A63" s="8" t="s">
        <v>78</v>
      </c>
      <c r="B63" s="9" t="s">
        <v>33</v>
      </c>
      <c r="C63" s="9" t="s">
        <v>22</v>
      </c>
      <c r="D63" s="10"/>
      <c r="E63" s="17"/>
      <c r="F63" s="11">
        <f t="shared" si="0"/>
        <v>0</v>
      </c>
      <c r="G63" s="12" t="e">
        <f t="shared" si="1"/>
        <v>#DIV/0!</v>
      </c>
      <c r="H63" s="19"/>
      <c r="I63" s="11">
        <f t="shared" si="2"/>
        <v>0</v>
      </c>
      <c r="J63" s="12" t="e">
        <f t="shared" si="3"/>
        <v>#DIV/0!</v>
      </c>
      <c r="K63" s="19"/>
      <c r="L63" s="11">
        <f t="shared" si="4"/>
        <v>0</v>
      </c>
      <c r="M63" s="12" t="e">
        <f t="shared" si="5"/>
        <v>#DIV/0!</v>
      </c>
    </row>
    <row r="64" spans="1:13" ht="15.6" x14ac:dyDescent="0.3">
      <c r="A64" s="8" t="s">
        <v>79</v>
      </c>
      <c r="B64" s="9" t="s">
        <v>33</v>
      </c>
      <c r="C64" s="9" t="s">
        <v>24</v>
      </c>
      <c r="D64" s="28">
        <v>1191.1320000000001</v>
      </c>
      <c r="E64" s="17">
        <v>772</v>
      </c>
      <c r="F64" s="11">
        <f t="shared" si="0"/>
        <v>-419.13200000000006</v>
      </c>
      <c r="G64" s="12">
        <f t="shared" si="1"/>
        <v>0.64812296202268094</v>
      </c>
      <c r="H64" s="19">
        <v>772</v>
      </c>
      <c r="I64" s="11">
        <f t="shared" si="2"/>
        <v>0</v>
      </c>
      <c r="J64" s="12">
        <f t="shared" si="3"/>
        <v>1</v>
      </c>
      <c r="K64" s="19">
        <v>772</v>
      </c>
      <c r="L64" s="11">
        <f t="shared" si="4"/>
        <v>0</v>
      </c>
      <c r="M64" s="12">
        <f t="shared" si="5"/>
        <v>1</v>
      </c>
    </row>
    <row r="65" spans="1:13" ht="15.6" x14ac:dyDescent="0.3">
      <c r="A65" s="8" t="s">
        <v>80</v>
      </c>
      <c r="B65" s="9" t="s">
        <v>33</v>
      </c>
      <c r="C65" s="9" t="s">
        <v>33</v>
      </c>
      <c r="D65" s="28">
        <v>1810</v>
      </c>
      <c r="E65" s="17">
        <v>260</v>
      </c>
      <c r="F65" s="11">
        <f t="shared" si="0"/>
        <v>-1550</v>
      </c>
      <c r="G65" s="12">
        <f t="shared" si="1"/>
        <v>0.143646408839779</v>
      </c>
      <c r="H65" s="19">
        <v>260</v>
      </c>
      <c r="I65" s="11">
        <f t="shared" si="2"/>
        <v>0</v>
      </c>
      <c r="J65" s="12">
        <f t="shared" si="3"/>
        <v>1</v>
      </c>
      <c r="K65" s="19"/>
      <c r="L65" s="11">
        <f t="shared" si="4"/>
        <v>-260</v>
      </c>
      <c r="M65" s="12">
        <f t="shared" si="5"/>
        <v>0</v>
      </c>
    </row>
    <row r="66" spans="1:13" ht="15.6" x14ac:dyDescent="0.3">
      <c r="A66" s="3" t="s">
        <v>81</v>
      </c>
      <c r="B66" s="4" t="s">
        <v>35</v>
      </c>
      <c r="C66" s="4" t="s">
        <v>12</v>
      </c>
      <c r="D66" s="16">
        <f>SUM(D67:D71)</f>
        <v>48869.769540000001</v>
      </c>
      <c r="E66" s="16">
        <f>SUM(E67:E71)</f>
        <v>89878.2</v>
      </c>
      <c r="F66" s="6">
        <f t="shared" si="0"/>
        <v>41008.430459999996</v>
      </c>
      <c r="G66" s="7">
        <f t="shared" si="1"/>
        <v>1.8391369725292959</v>
      </c>
      <c r="H66" s="16">
        <f>SUM(H67:H71)</f>
        <v>90097.9</v>
      </c>
      <c r="I66" s="6">
        <f t="shared" si="2"/>
        <v>219.69999999999709</v>
      </c>
      <c r="J66" s="7">
        <f t="shared" si="3"/>
        <v>1.0024444192251292</v>
      </c>
      <c r="K66" s="16">
        <f>SUM(K67:K71)</f>
        <v>90085.2</v>
      </c>
      <c r="L66" s="6">
        <f t="shared" si="4"/>
        <v>-12.69999999999709</v>
      </c>
      <c r="M66" s="7">
        <f t="shared" si="5"/>
        <v>0.99985904221963007</v>
      </c>
    </row>
    <row r="67" spans="1:13" ht="15.6" x14ac:dyDescent="0.3">
      <c r="A67" s="8" t="s">
        <v>82</v>
      </c>
      <c r="B67" s="9" t="s">
        <v>35</v>
      </c>
      <c r="C67" s="9" t="s">
        <v>11</v>
      </c>
      <c r="D67" s="28">
        <v>11563.01216</v>
      </c>
      <c r="E67" s="17">
        <v>12087.5</v>
      </c>
      <c r="F67" s="11">
        <f t="shared" si="0"/>
        <v>524.48783999999978</v>
      </c>
      <c r="G67" s="12">
        <f t="shared" si="1"/>
        <v>1.0453591013087717</v>
      </c>
      <c r="H67" s="19">
        <v>12087.5</v>
      </c>
      <c r="I67" s="11">
        <f t="shared" si="2"/>
        <v>0</v>
      </c>
      <c r="J67" s="12">
        <f t="shared" si="3"/>
        <v>1</v>
      </c>
      <c r="K67" s="19">
        <v>12087.5</v>
      </c>
      <c r="L67" s="11">
        <f t="shared" si="4"/>
        <v>0</v>
      </c>
      <c r="M67" s="12">
        <f t="shared" si="5"/>
        <v>1</v>
      </c>
    </row>
    <row r="68" spans="1:13" ht="15.6" hidden="1" x14ac:dyDescent="0.3">
      <c r="A68" s="8" t="s">
        <v>83</v>
      </c>
      <c r="B68" s="9" t="s">
        <v>35</v>
      </c>
      <c r="C68" s="9" t="s">
        <v>14</v>
      </c>
      <c r="D68" s="10"/>
      <c r="E68" s="17"/>
      <c r="F68" s="11">
        <f t="shared" si="0"/>
        <v>0</v>
      </c>
      <c r="G68" s="12" t="e">
        <f t="shared" si="1"/>
        <v>#DIV/0!</v>
      </c>
      <c r="H68" s="19"/>
      <c r="I68" s="11">
        <f t="shared" si="2"/>
        <v>0</v>
      </c>
      <c r="J68" s="12" t="e">
        <f t="shared" si="3"/>
        <v>#DIV/0!</v>
      </c>
      <c r="K68" s="19"/>
      <c r="L68" s="11">
        <f t="shared" si="4"/>
        <v>0</v>
      </c>
      <c r="M68" s="12" t="e">
        <f t="shared" si="5"/>
        <v>#DIV/0!</v>
      </c>
    </row>
    <row r="69" spans="1:13" ht="15.6" x14ac:dyDescent="0.3">
      <c r="A69" s="8" t="s">
        <v>84</v>
      </c>
      <c r="B69" s="9" t="s">
        <v>35</v>
      </c>
      <c r="C69" s="9" t="s">
        <v>16</v>
      </c>
      <c r="D69" s="28">
        <v>26729.586380000001</v>
      </c>
      <c r="E69" s="17">
        <v>62294.8</v>
      </c>
      <c r="F69" s="11">
        <f t="shared" si="0"/>
        <v>35565.213620000002</v>
      </c>
      <c r="G69" s="12">
        <f t="shared" si="1"/>
        <v>2.3305560779874663</v>
      </c>
      <c r="H69" s="19">
        <v>62514.5</v>
      </c>
      <c r="I69" s="11">
        <f t="shared" si="2"/>
        <v>219.69999999999709</v>
      </c>
      <c r="J69" s="12">
        <f t="shared" si="3"/>
        <v>1.0035267791212108</v>
      </c>
      <c r="K69" s="19">
        <v>62501.8</v>
      </c>
      <c r="L69" s="11">
        <f t="shared" si="4"/>
        <v>-12.69999999999709</v>
      </c>
      <c r="M69" s="12">
        <f t="shared" si="5"/>
        <v>0.99979684713146555</v>
      </c>
    </row>
    <row r="70" spans="1:13" ht="15.6" x14ac:dyDescent="0.3">
      <c r="A70" s="8" t="s">
        <v>85</v>
      </c>
      <c r="B70" s="9" t="s">
        <v>35</v>
      </c>
      <c r="C70" s="9" t="s">
        <v>18</v>
      </c>
      <c r="D70" s="28">
        <v>10380.4</v>
      </c>
      <c r="E70" s="17">
        <v>15495.9</v>
      </c>
      <c r="F70" s="11">
        <f t="shared" si="0"/>
        <v>5115.5</v>
      </c>
      <c r="G70" s="12">
        <f t="shared" si="1"/>
        <v>1.492803745520404</v>
      </c>
      <c r="H70" s="19">
        <v>15495.9</v>
      </c>
      <c r="I70" s="11">
        <f t="shared" si="2"/>
        <v>0</v>
      </c>
      <c r="J70" s="12">
        <f t="shared" si="3"/>
        <v>1</v>
      </c>
      <c r="K70" s="19">
        <v>15495.9</v>
      </c>
      <c r="L70" s="11">
        <f t="shared" si="4"/>
        <v>0</v>
      </c>
      <c r="M70" s="12">
        <f t="shared" si="5"/>
        <v>1</v>
      </c>
    </row>
    <row r="71" spans="1:13" ht="15.6" x14ac:dyDescent="0.3">
      <c r="A71" s="8" t="s">
        <v>86</v>
      </c>
      <c r="B71" s="9" t="s">
        <v>35</v>
      </c>
      <c r="C71" s="9" t="s">
        <v>22</v>
      </c>
      <c r="D71" s="28">
        <v>196.77099999999999</v>
      </c>
      <c r="E71" s="17"/>
      <c r="F71" s="11">
        <f t="shared" si="0"/>
        <v>-196.77099999999999</v>
      </c>
      <c r="G71" s="12">
        <f t="shared" si="1"/>
        <v>0</v>
      </c>
      <c r="H71" s="19"/>
      <c r="I71" s="11">
        <f t="shared" si="2"/>
        <v>0</v>
      </c>
      <c r="J71" s="12" t="e">
        <f t="shared" si="3"/>
        <v>#DIV/0!</v>
      </c>
      <c r="K71" s="19"/>
      <c r="L71" s="11">
        <f t="shared" si="4"/>
        <v>0</v>
      </c>
      <c r="M71" s="12" t="e">
        <f t="shared" si="5"/>
        <v>#DIV/0!</v>
      </c>
    </row>
    <row r="72" spans="1:13" ht="15.6" x14ac:dyDescent="0.3">
      <c r="A72" s="3" t="s">
        <v>87</v>
      </c>
      <c r="B72" s="4" t="s">
        <v>26</v>
      </c>
      <c r="C72" s="4" t="s">
        <v>12</v>
      </c>
      <c r="D72" s="16">
        <f>D74+D75+D76+D73</f>
        <v>113139.1082</v>
      </c>
      <c r="E72" s="16">
        <f>E74+E75+E76</f>
        <v>57368.299999999996</v>
      </c>
      <c r="F72" s="6">
        <f t="shared" si="0"/>
        <v>-55770.808200000007</v>
      </c>
      <c r="G72" s="7">
        <f t="shared" si="1"/>
        <v>0.5070598567790372</v>
      </c>
      <c r="H72" s="16">
        <f>H74+H75+H76</f>
        <v>57034.999999999993</v>
      </c>
      <c r="I72" s="6">
        <f t="shared" si="2"/>
        <v>-333.30000000000291</v>
      </c>
      <c r="J72" s="7">
        <f t="shared" si="3"/>
        <v>0.99419017122696673</v>
      </c>
      <c r="K72" s="16">
        <f>K74+K75+K76</f>
        <v>57034.999999999993</v>
      </c>
      <c r="L72" s="6">
        <f t="shared" si="4"/>
        <v>0</v>
      </c>
      <c r="M72" s="7">
        <f t="shared" si="5"/>
        <v>1</v>
      </c>
    </row>
    <row r="73" spans="1:13" ht="15.6" hidden="1" x14ac:dyDescent="0.3">
      <c r="A73" s="13" t="s">
        <v>114</v>
      </c>
      <c r="B73" s="14">
        <v>11</v>
      </c>
      <c r="C73" s="26" t="s">
        <v>11</v>
      </c>
      <c r="D73" s="27"/>
      <c r="E73" s="16">
        <v>0</v>
      </c>
      <c r="F73" s="11">
        <f t="shared" si="0"/>
        <v>0</v>
      </c>
      <c r="G73" s="12" t="e">
        <f t="shared" si="1"/>
        <v>#DIV/0!</v>
      </c>
      <c r="H73" s="16">
        <v>0</v>
      </c>
      <c r="I73" s="11">
        <f t="shared" si="2"/>
        <v>0</v>
      </c>
      <c r="J73" s="12" t="e">
        <f t="shared" si="3"/>
        <v>#DIV/0!</v>
      </c>
      <c r="K73" s="16">
        <v>0</v>
      </c>
      <c r="L73" s="11">
        <f t="shared" si="4"/>
        <v>0</v>
      </c>
      <c r="M73" s="12" t="e">
        <f t="shared" si="5"/>
        <v>#DIV/0!</v>
      </c>
    </row>
    <row r="74" spans="1:13" ht="15.6" x14ac:dyDescent="0.3">
      <c r="A74" s="8" t="s">
        <v>88</v>
      </c>
      <c r="B74" s="9" t="s">
        <v>26</v>
      </c>
      <c r="C74" s="9" t="s">
        <v>14</v>
      </c>
      <c r="D74" s="28">
        <v>94036.785000000003</v>
      </c>
      <c r="E74" s="17">
        <v>53002.5</v>
      </c>
      <c r="F74" s="11">
        <f t="shared" si="0"/>
        <v>-41034.285000000003</v>
      </c>
      <c r="G74" s="12">
        <f t="shared" si="1"/>
        <v>0.56363581549496822</v>
      </c>
      <c r="H74" s="19">
        <v>52669.2</v>
      </c>
      <c r="I74" s="11">
        <f t="shared" si="2"/>
        <v>-333.30000000000291</v>
      </c>
      <c r="J74" s="12">
        <f t="shared" si="3"/>
        <v>0.99371161737653879</v>
      </c>
      <c r="K74" s="19">
        <v>52669.2</v>
      </c>
      <c r="L74" s="11">
        <f t="shared" si="4"/>
        <v>0</v>
      </c>
      <c r="M74" s="12">
        <f t="shared" si="5"/>
        <v>1</v>
      </c>
    </row>
    <row r="75" spans="1:13" ht="15.6" x14ac:dyDescent="0.3">
      <c r="A75" s="8" t="s">
        <v>89</v>
      </c>
      <c r="B75" s="9" t="s">
        <v>26</v>
      </c>
      <c r="C75" s="9" t="s">
        <v>16</v>
      </c>
      <c r="D75" s="28">
        <v>1221.556</v>
      </c>
      <c r="E75" s="17">
        <v>1788.1</v>
      </c>
      <c r="F75" s="11">
        <f t="shared" ref="F75:F87" si="6">E75-D75</f>
        <v>566.54399999999987</v>
      </c>
      <c r="G75" s="12">
        <f t="shared" ref="G75:G87" si="7">E75/D75</f>
        <v>1.4637888070624678</v>
      </c>
      <c r="H75" s="19">
        <v>1788.1</v>
      </c>
      <c r="I75" s="11">
        <f t="shared" ref="I75:I87" si="8">H75-E75</f>
        <v>0</v>
      </c>
      <c r="J75" s="12">
        <f t="shared" ref="J75:J87" si="9">H75/E75</f>
        <v>1</v>
      </c>
      <c r="K75" s="19">
        <v>1788.1</v>
      </c>
      <c r="L75" s="11">
        <f t="shared" ref="L75:L87" si="10">K75-H75</f>
        <v>0</v>
      </c>
      <c r="M75" s="12">
        <f t="shared" ref="M75:M87" si="11">K75/H75</f>
        <v>1</v>
      </c>
    </row>
    <row r="76" spans="1:13" ht="31.2" x14ac:dyDescent="0.3">
      <c r="A76" s="8" t="s">
        <v>90</v>
      </c>
      <c r="B76" s="9" t="s">
        <v>26</v>
      </c>
      <c r="C76" s="9" t="s">
        <v>20</v>
      </c>
      <c r="D76" s="28">
        <v>17880.767199999998</v>
      </c>
      <c r="E76" s="17">
        <v>2577.6999999999998</v>
      </c>
      <c r="F76" s="11">
        <f t="shared" si="6"/>
        <v>-15303.067199999998</v>
      </c>
      <c r="G76" s="12">
        <f t="shared" si="7"/>
        <v>0.14416048098875758</v>
      </c>
      <c r="H76" s="19">
        <v>2577.6999999999998</v>
      </c>
      <c r="I76" s="11">
        <f t="shared" si="8"/>
        <v>0</v>
      </c>
      <c r="J76" s="12">
        <f t="shared" si="9"/>
        <v>1</v>
      </c>
      <c r="K76" s="19">
        <v>2577.6999999999998</v>
      </c>
      <c r="L76" s="11">
        <f t="shared" si="10"/>
        <v>0</v>
      </c>
      <c r="M76" s="12">
        <f t="shared" si="11"/>
        <v>1</v>
      </c>
    </row>
    <row r="77" spans="1:13" ht="15.6" x14ac:dyDescent="0.3">
      <c r="A77" s="3" t="s">
        <v>91</v>
      </c>
      <c r="B77" s="4" t="s">
        <v>51</v>
      </c>
      <c r="C77" s="4" t="s">
        <v>12</v>
      </c>
      <c r="D77" s="16">
        <f>D78</f>
        <v>4004.6</v>
      </c>
      <c r="E77" s="16">
        <f>E78</f>
        <v>4106.6000000000004</v>
      </c>
      <c r="F77" s="6">
        <f t="shared" si="6"/>
        <v>102.00000000000045</v>
      </c>
      <c r="G77" s="7">
        <f t="shared" si="7"/>
        <v>1.0254707086850123</v>
      </c>
      <c r="H77" s="18">
        <f>H78</f>
        <v>4106.6000000000004</v>
      </c>
      <c r="I77" s="6">
        <f t="shared" si="8"/>
        <v>0</v>
      </c>
      <c r="J77" s="7">
        <f t="shared" si="9"/>
        <v>1</v>
      </c>
      <c r="K77" s="18">
        <f>K78</f>
        <v>4086.6</v>
      </c>
      <c r="L77" s="6">
        <f t="shared" si="10"/>
        <v>-20.000000000000455</v>
      </c>
      <c r="M77" s="7">
        <f t="shared" si="11"/>
        <v>0.99512979106803667</v>
      </c>
    </row>
    <row r="78" spans="1:13" ht="31.2" x14ac:dyDescent="0.3">
      <c r="A78" s="8" t="s">
        <v>92</v>
      </c>
      <c r="B78" s="9" t="s">
        <v>51</v>
      </c>
      <c r="C78" s="9" t="s">
        <v>18</v>
      </c>
      <c r="D78" s="28">
        <v>4004.6</v>
      </c>
      <c r="E78" s="17">
        <v>4106.6000000000004</v>
      </c>
      <c r="F78" s="11">
        <f t="shared" si="6"/>
        <v>102.00000000000045</v>
      </c>
      <c r="G78" s="12">
        <f t="shared" si="7"/>
        <v>1.0254707086850123</v>
      </c>
      <c r="H78" s="19">
        <v>4106.6000000000004</v>
      </c>
      <c r="I78" s="11">
        <f t="shared" si="8"/>
        <v>0</v>
      </c>
      <c r="J78" s="12">
        <f t="shared" si="9"/>
        <v>1</v>
      </c>
      <c r="K78" s="19">
        <v>4086.6</v>
      </c>
      <c r="L78" s="11">
        <f t="shared" si="10"/>
        <v>-20.000000000000455</v>
      </c>
      <c r="M78" s="12">
        <f t="shared" si="11"/>
        <v>0.99512979106803667</v>
      </c>
    </row>
    <row r="79" spans="1:13" ht="31.2" x14ac:dyDescent="0.3">
      <c r="A79" s="3" t="s">
        <v>93</v>
      </c>
      <c r="B79" s="4" t="s">
        <v>28</v>
      </c>
      <c r="C79" s="4" t="s">
        <v>12</v>
      </c>
      <c r="D79" s="16">
        <f>D80</f>
        <v>0</v>
      </c>
      <c r="E79" s="16">
        <f>E80</f>
        <v>1200</v>
      </c>
      <c r="F79" s="6">
        <f t="shared" si="6"/>
        <v>1200</v>
      </c>
      <c r="G79" s="40" t="e">
        <f t="shared" si="7"/>
        <v>#DIV/0!</v>
      </c>
      <c r="H79" s="18">
        <f>H80</f>
        <v>1200</v>
      </c>
      <c r="I79" s="6">
        <f t="shared" si="8"/>
        <v>0</v>
      </c>
      <c r="J79" s="7">
        <f t="shared" si="9"/>
        <v>1</v>
      </c>
      <c r="K79" s="18">
        <f>K80</f>
        <v>1200</v>
      </c>
      <c r="L79" s="6">
        <f t="shared" si="10"/>
        <v>0</v>
      </c>
      <c r="M79" s="7">
        <f t="shared" si="11"/>
        <v>1</v>
      </c>
    </row>
    <row r="80" spans="1:13" ht="31.2" x14ac:dyDescent="0.3">
      <c r="A80" s="8" t="s">
        <v>94</v>
      </c>
      <c r="B80" s="9" t="s">
        <v>28</v>
      </c>
      <c r="C80" s="9" t="s">
        <v>11</v>
      </c>
      <c r="D80" s="10">
        <v>0</v>
      </c>
      <c r="E80" s="17">
        <v>1200</v>
      </c>
      <c r="F80" s="11">
        <f t="shared" si="6"/>
        <v>1200</v>
      </c>
      <c r="G80" s="41" t="e">
        <f t="shared" si="7"/>
        <v>#DIV/0!</v>
      </c>
      <c r="H80" s="19">
        <v>1200</v>
      </c>
      <c r="I80" s="11">
        <f t="shared" si="8"/>
        <v>0</v>
      </c>
      <c r="J80" s="12">
        <f t="shared" si="9"/>
        <v>1</v>
      </c>
      <c r="K80" s="19">
        <v>1200</v>
      </c>
      <c r="L80" s="11">
        <f t="shared" si="10"/>
        <v>0</v>
      </c>
      <c r="M80" s="12">
        <f t="shared" si="11"/>
        <v>1</v>
      </c>
    </row>
    <row r="81" spans="1:13" ht="62.4" hidden="1" x14ac:dyDescent="0.3">
      <c r="A81" s="3" t="s">
        <v>95</v>
      </c>
      <c r="B81" s="4" t="s">
        <v>37</v>
      </c>
      <c r="C81" s="4" t="s">
        <v>12</v>
      </c>
      <c r="D81" s="16">
        <f>D82+D83+D84</f>
        <v>0</v>
      </c>
      <c r="E81" s="16">
        <f>E82+E83+E84</f>
        <v>0</v>
      </c>
      <c r="F81" s="6">
        <f t="shared" si="6"/>
        <v>0</v>
      </c>
      <c r="G81" s="7" t="e">
        <f t="shared" si="7"/>
        <v>#DIV/0!</v>
      </c>
      <c r="H81" s="16">
        <f>H82+H83+H84</f>
        <v>0</v>
      </c>
      <c r="I81" s="6">
        <f t="shared" si="8"/>
        <v>0</v>
      </c>
      <c r="J81" s="7" t="e">
        <f t="shared" si="9"/>
        <v>#DIV/0!</v>
      </c>
      <c r="K81" s="16">
        <f>K82+K83+K84</f>
        <v>0</v>
      </c>
      <c r="L81" s="6">
        <f t="shared" si="10"/>
        <v>0</v>
      </c>
      <c r="M81" s="7" t="e">
        <f t="shared" si="11"/>
        <v>#DIV/0!</v>
      </c>
    </row>
    <row r="82" spans="1:13" ht="46.8" hidden="1" x14ac:dyDescent="0.3">
      <c r="A82" s="8" t="s">
        <v>96</v>
      </c>
      <c r="B82" s="9" t="s">
        <v>37</v>
      </c>
      <c r="C82" s="9" t="s">
        <v>11</v>
      </c>
      <c r="D82" s="10"/>
      <c r="E82" s="17"/>
      <c r="F82" s="11">
        <f t="shared" si="6"/>
        <v>0</v>
      </c>
      <c r="G82" s="12" t="e">
        <f t="shared" si="7"/>
        <v>#DIV/0!</v>
      </c>
      <c r="H82" s="19"/>
      <c r="I82" s="11">
        <f t="shared" si="8"/>
        <v>0</v>
      </c>
      <c r="J82" s="12" t="e">
        <f t="shared" si="9"/>
        <v>#DIV/0!</v>
      </c>
      <c r="K82" s="19"/>
      <c r="L82" s="11">
        <f t="shared" si="10"/>
        <v>0</v>
      </c>
      <c r="M82" s="12" t="e">
        <f t="shared" si="11"/>
        <v>#DIV/0!</v>
      </c>
    </row>
    <row r="83" spans="1:13" ht="15.6" hidden="1" x14ac:dyDescent="0.3">
      <c r="A83" s="8" t="s">
        <v>97</v>
      </c>
      <c r="B83" s="9" t="s">
        <v>37</v>
      </c>
      <c r="C83" s="9" t="s">
        <v>14</v>
      </c>
      <c r="D83" s="10"/>
      <c r="E83" s="17"/>
      <c r="F83" s="11">
        <f t="shared" si="6"/>
        <v>0</v>
      </c>
      <c r="G83" s="12" t="e">
        <f t="shared" si="7"/>
        <v>#DIV/0!</v>
      </c>
      <c r="H83" s="19"/>
      <c r="I83" s="11">
        <f t="shared" si="8"/>
        <v>0</v>
      </c>
      <c r="J83" s="12" t="e">
        <f t="shared" si="9"/>
        <v>#DIV/0!</v>
      </c>
      <c r="K83" s="19"/>
      <c r="L83" s="11">
        <f t="shared" si="10"/>
        <v>0</v>
      </c>
      <c r="M83" s="12" t="e">
        <f t="shared" si="11"/>
        <v>#DIV/0!</v>
      </c>
    </row>
    <row r="84" spans="1:13" ht="31.2" hidden="1" x14ac:dyDescent="0.3">
      <c r="A84" s="8" t="s">
        <v>98</v>
      </c>
      <c r="B84" s="9" t="s">
        <v>37</v>
      </c>
      <c r="C84" s="9" t="s">
        <v>16</v>
      </c>
      <c r="D84" s="10"/>
      <c r="E84" s="17"/>
      <c r="F84" s="11">
        <f t="shared" si="6"/>
        <v>0</v>
      </c>
      <c r="G84" s="12" t="e">
        <f t="shared" si="7"/>
        <v>#DIV/0!</v>
      </c>
      <c r="H84" s="19"/>
      <c r="I84" s="11">
        <f t="shared" si="8"/>
        <v>0</v>
      </c>
      <c r="J84" s="12" t="e">
        <f t="shared" si="9"/>
        <v>#DIV/0!</v>
      </c>
      <c r="K84" s="19"/>
      <c r="L84" s="11">
        <f t="shared" si="10"/>
        <v>0</v>
      </c>
      <c r="M84" s="12" t="e">
        <f t="shared" si="11"/>
        <v>#DIV/0!</v>
      </c>
    </row>
    <row r="85" spans="1:13" ht="15.6" x14ac:dyDescent="0.3">
      <c r="A85" s="3" t="s">
        <v>99</v>
      </c>
      <c r="B85" s="4"/>
      <c r="C85" s="4"/>
      <c r="D85" s="16">
        <f>D9+D18+D20+D24+D36+D41+D46+D54+D57+D66+D72+D77+D79+D81</f>
        <v>2548153.3331100005</v>
      </c>
      <c r="E85" s="16">
        <f>E9+E18+E20+E24+E36+E41+E46+E54+E57+E66+E72+E77+E79+E81</f>
        <v>2404137.9999999995</v>
      </c>
      <c r="F85" s="6">
        <f t="shared" si="6"/>
        <v>-144015.33311000094</v>
      </c>
      <c r="G85" s="7">
        <f t="shared" si="7"/>
        <v>0.94348246974045658</v>
      </c>
      <c r="H85" s="16">
        <f>H9+H18+H20+H24+H36+H41+H46+H54+H57+H66+H72+H77+H79+H81</f>
        <v>2173109.3000000003</v>
      </c>
      <c r="I85" s="6">
        <f t="shared" si="8"/>
        <v>-231028.69999999925</v>
      </c>
      <c r="J85" s="7">
        <f t="shared" si="9"/>
        <v>0.90390372765623306</v>
      </c>
      <c r="K85" s="16">
        <f>K9+K18+K20+K24+K36+K41+K46+K54+K57+K66+K72+K77+K79+K81</f>
        <v>2024611.7</v>
      </c>
      <c r="L85" s="6">
        <f t="shared" si="10"/>
        <v>-148497.60000000033</v>
      </c>
      <c r="M85" s="7">
        <f t="shared" si="11"/>
        <v>0.93166583935745872</v>
      </c>
    </row>
    <row r="86" spans="1:13" ht="15.6" x14ac:dyDescent="0.3">
      <c r="A86" s="3" t="s">
        <v>100</v>
      </c>
      <c r="B86" s="4"/>
      <c r="C86" s="4"/>
      <c r="D86" s="5"/>
      <c r="E86" s="16">
        <v>0</v>
      </c>
      <c r="F86" s="6"/>
      <c r="G86" s="7"/>
      <c r="H86" s="18">
        <v>101654.5</v>
      </c>
      <c r="I86" s="6">
        <f t="shared" si="8"/>
        <v>101654.5</v>
      </c>
      <c r="J86" s="7"/>
      <c r="K86" s="18">
        <v>102335.1</v>
      </c>
      <c r="L86" s="6">
        <f t="shared" si="10"/>
        <v>680.60000000000582</v>
      </c>
      <c r="M86" s="7">
        <f t="shared" si="11"/>
        <v>1.0066952274616472</v>
      </c>
    </row>
    <row r="87" spans="1:13" ht="15.6" x14ac:dyDescent="0.3">
      <c r="A87" s="3" t="s">
        <v>101</v>
      </c>
      <c r="B87" s="4"/>
      <c r="C87" s="4"/>
      <c r="D87" s="5">
        <f>D85+D86</f>
        <v>2548153.3331100005</v>
      </c>
      <c r="E87" s="16">
        <f>E85+E86</f>
        <v>2404137.9999999995</v>
      </c>
      <c r="F87" s="6">
        <f t="shared" si="6"/>
        <v>-144015.33311000094</v>
      </c>
      <c r="G87" s="7">
        <f t="shared" si="7"/>
        <v>0.94348246974045658</v>
      </c>
      <c r="H87" s="18">
        <f>H85+H86</f>
        <v>2274763.8000000003</v>
      </c>
      <c r="I87" s="6">
        <f t="shared" si="8"/>
        <v>-129374.19999999925</v>
      </c>
      <c r="J87" s="7">
        <f t="shared" si="9"/>
        <v>0.9461868661449554</v>
      </c>
      <c r="K87" s="18">
        <f>K85+K86</f>
        <v>2126946.7999999998</v>
      </c>
      <c r="L87" s="6">
        <f t="shared" si="10"/>
        <v>-147817.00000000047</v>
      </c>
      <c r="M87" s="7">
        <f t="shared" si="11"/>
        <v>0.93501874788054895</v>
      </c>
    </row>
  </sheetData>
  <mergeCells count="8">
    <mergeCell ref="E5:G5"/>
    <mergeCell ref="H5:J5"/>
    <mergeCell ref="K5:M5"/>
    <mergeCell ref="A3:M3"/>
    <mergeCell ref="K1:M1"/>
    <mergeCell ref="D5:D7"/>
    <mergeCell ref="A5:A7"/>
    <mergeCell ref="H2:M2"/>
  </mergeCells>
  <pageMargins left="0.78740157480314965" right="0.39370078740157483" top="0.39370078740157483" bottom="0.39370078740157483" header="0" footer="0.51181102362204722"/>
  <pageSetup paperSize="9" scale="67" fitToHeight="0" orientation="landscape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21.10</vt:lpstr>
      <vt:lpstr>'21.10'!__bookmark_1</vt:lpstr>
      <vt:lpstr>'21.10'!__bookmark_2</vt:lpstr>
      <vt:lpstr>'21.10'!Заголовки_для_печати</vt:lpstr>
      <vt:lpstr>'21.10'!Область_печати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Блинова2</dc:creator>
  <cp:lastModifiedBy>budget</cp:lastModifiedBy>
  <cp:lastPrinted>2022-11-15T08:26:11Z</cp:lastPrinted>
  <dcterms:created xsi:type="dcterms:W3CDTF">2021-10-09T09:44:55Z</dcterms:created>
  <dcterms:modified xsi:type="dcterms:W3CDTF">2022-11-15T08:26:42Z</dcterms:modified>
</cp:coreProperties>
</file>