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8208" windowHeight="8016"/>
  </bookViews>
  <sheets>
    <sheet name="на 01.01.2024" sheetId="3" r:id="rId1"/>
  </sheets>
  <definedNames>
    <definedName name="_xlnm.Print_Area" localSheetId="0">'на 01.01.2024'!$A$1:$I$56</definedName>
  </definedNames>
  <calcPr calcId="145621"/>
</workbook>
</file>

<file path=xl/calcChain.xml><?xml version="1.0" encoding="utf-8"?>
<calcChain xmlns="http://schemas.openxmlformats.org/spreadsheetml/2006/main">
  <c r="I14" i="3" l="1"/>
  <c r="D24" i="3"/>
  <c r="I28" i="3"/>
  <c r="D6" i="3"/>
  <c r="I12" i="3"/>
  <c r="D29" i="3"/>
  <c r="G29" i="3"/>
  <c r="E29" i="3"/>
  <c r="F29" i="3"/>
  <c r="E32" i="3"/>
  <c r="G32" i="3"/>
  <c r="F32" i="3"/>
  <c r="G6" i="3"/>
  <c r="F6" i="3"/>
  <c r="G53" i="3"/>
  <c r="F53" i="3"/>
  <c r="E53" i="3"/>
  <c r="D53" i="3"/>
  <c r="E17" i="3"/>
  <c r="E20" i="3"/>
  <c r="E24" i="3"/>
  <c r="F55" i="3" l="1"/>
  <c r="F5" i="3" s="1"/>
  <c r="F49" i="3"/>
  <c r="F44" i="3" s="1"/>
  <c r="F41" i="3" s="1"/>
  <c r="F38" i="3" s="1"/>
  <c r="F24" i="3"/>
  <c r="F20" i="3" s="1"/>
  <c r="F17" i="3" s="1"/>
  <c r="G55" i="3"/>
  <c r="I54" i="3"/>
  <c r="H54" i="3"/>
  <c r="I53" i="3"/>
  <c r="H53" i="3"/>
  <c r="I52" i="3"/>
  <c r="H52" i="3"/>
  <c r="G49" i="3"/>
  <c r="I50" i="3"/>
  <c r="H50" i="3"/>
  <c r="I48" i="3"/>
  <c r="H48" i="3"/>
  <c r="I47" i="3"/>
  <c r="H47" i="3"/>
  <c r="H45" i="3"/>
  <c r="H42" i="3"/>
  <c r="I39" i="3"/>
  <c r="H39" i="3"/>
  <c r="I37" i="3"/>
  <c r="H37" i="3"/>
  <c r="I36" i="3"/>
  <c r="H36" i="3"/>
  <c r="I35" i="3"/>
  <c r="H35" i="3"/>
  <c r="I33" i="3"/>
  <c r="H33" i="3"/>
  <c r="H32" i="3"/>
  <c r="I30" i="3"/>
  <c r="H29" i="3"/>
  <c r="I27" i="3"/>
  <c r="H27" i="3"/>
  <c r="I26" i="3"/>
  <c r="H26" i="3"/>
  <c r="G24" i="3"/>
  <c r="H24" i="3" s="1"/>
  <c r="I23" i="3"/>
  <c r="H23" i="3"/>
  <c r="I22" i="3"/>
  <c r="H22" i="3"/>
  <c r="I19" i="3"/>
  <c r="H19" i="3"/>
  <c r="H14" i="3"/>
  <c r="I11" i="3"/>
  <c r="H11" i="3"/>
  <c r="I10" i="3"/>
  <c r="H10" i="3"/>
  <c r="I9" i="3"/>
  <c r="H9" i="3"/>
  <c r="I8" i="3"/>
  <c r="H8" i="3"/>
  <c r="I7" i="3"/>
  <c r="H7" i="3"/>
  <c r="E55" i="3"/>
  <c r="E49" i="3"/>
  <c r="E15" i="3"/>
  <c r="E10" i="3"/>
  <c r="E7" i="3"/>
  <c r="E6" i="3" s="1"/>
  <c r="D55" i="3"/>
  <c r="D49" i="3"/>
  <c r="D44" i="3" s="1"/>
  <c r="D41" i="3" s="1"/>
  <c r="E5" i="3" l="1"/>
  <c r="G20" i="3"/>
  <c r="G17" i="3" s="1"/>
  <c r="G15" i="3" s="1"/>
  <c r="H17" i="3"/>
  <c r="E44" i="3"/>
  <c r="E41" i="3" s="1"/>
  <c r="E38" i="3" s="1"/>
  <c r="F15" i="3"/>
  <c r="I49" i="3"/>
  <c r="H49" i="3"/>
  <c r="G44" i="3"/>
  <c r="I51" i="3"/>
  <c r="H46" i="3"/>
  <c r="D38" i="3"/>
  <c r="D32" i="3" s="1"/>
  <c r="I29" i="3" s="1"/>
  <c r="H18" i="3"/>
  <c r="H25" i="3"/>
  <c r="H31" i="3"/>
  <c r="H51" i="3"/>
  <c r="H21" i="3" l="1"/>
  <c r="H20" i="3"/>
  <c r="H16" i="3"/>
  <c r="H44" i="3"/>
  <c r="I46" i="3"/>
  <c r="I24" i="3"/>
  <c r="I31" i="3"/>
  <c r="H15" i="3"/>
  <c r="G41" i="3" l="1"/>
  <c r="G5" i="3" s="1"/>
  <c r="H43" i="3"/>
  <c r="I25" i="3"/>
  <c r="H6" i="3"/>
  <c r="D20" i="3" l="1"/>
  <c r="I21" i="3"/>
  <c r="H41" i="3"/>
  <c r="I41" i="3"/>
  <c r="D17" i="3" l="1"/>
  <c r="I18" i="3"/>
  <c r="I40" i="3"/>
  <c r="H40" i="3"/>
  <c r="G38" i="3"/>
  <c r="I6" i="3"/>
  <c r="I17" i="3" l="1"/>
  <c r="I38" i="3"/>
  <c r="H38" i="3"/>
  <c r="I16" i="3" l="1"/>
  <c r="D15" i="3"/>
  <c r="I34" i="3"/>
  <c r="H34" i="3"/>
  <c r="I15" i="3" l="1"/>
  <c r="D5" i="3"/>
  <c r="H5" i="3"/>
  <c r="I5" i="3"/>
</calcChain>
</file>

<file path=xl/sharedStrings.xml><?xml version="1.0" encoding="utf-8"?>
<sst xmlns="http://schemas.openxmlformats.org/spreadsheetml/2006/main" count="168" uniqueCount="79">
  <si>
    <t xml:space="preserve">Расходы бюджета - ВСЕГО ,               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</si>
  <si>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</si>
  <si>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</si>
  <si>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</si>
  <si>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</si>
  <si>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</si>
  <si>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</si>
  <si>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</si>
  <si>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</si>
  <si>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Культура, кинематография</t>
  </si>
  <si>
    <t>Здравоохранение</t>
  </si>
  <si>
    <t>Средства массвой информации</t>
  </si>
  <si>
    <t>Обслуживание государственного имуниципального долга</t>
  </si>
  <si>
    <t>Наименование  показателя</t>
  </si>
  <si>
    <t>раздел</t>
  </si>
  <si>
    <t>подраздел</t>
  </si>
  <si>
    <t>Код БК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</si>
  <si>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</si>
  <si>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</si>
  <si>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</si>
  <si>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</si>
  <si>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</si>
  <si>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</si>
  <si>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</si>
  <si>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</si>
  <si>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</si>
  <si>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02</t>
  </si>
  <si>
    <t>03</t>
  </si>
  <si>
    <t>04</t>
  </si>
  <si>
    <t>05</t>
  </si>
  <si>
    <t>06</t>
  </si>
  <si>
    <t>07</t>
  </si>
  <si>
    <t>11</t>
  </si>
  <si>
    <t>13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</si>
  <si>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</si>
  <si>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</si>
  <si>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14</t>
  </si>
  <si>
    <t>10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</si>
  <si>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</si>
  <si>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</si>
  <si>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</si>
  <si>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12</t>
  </si>
  <si>
    <t>09</t>
  </si>
  <si>
    <t>Жилищное хозяйство</t>
  </si>
  <si>
    <t>Коммунальное хозяйство</t>
  </si>
  <si>
    <t>Благоустройство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</si>
  <si>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</si>
  <si>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</si>
  <si>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</si>
  <si>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</si>
  <si>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</si>
  <si>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</si>
  <si>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</si>
  <si>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08</t>
  </si>
  <si>
    <t>Культура</t>
  </si>
  <si>
    <t>Пенсионное обеспечение</t>
  </si>
  <si>
    <t>Социальное обеспечение населения</t>
  </si>
  <si>
    <t>Охрана семьи и детства</t>
  </si>
  <si>
    <t>Санитарно-эпидемиологическое благополучие</t>
  </si>
  <si>
    <t>Другие вопросы в области здравоохранения</t>
  </si>
  <si>
    <t>Массовый спорт</t>
  </si>
  <si>
    <t>Спорт высших достижений</t>
  </si>
  <si>
    <t>Другие вопросы в области физической культуры и спорта</t>
  </si>
  <si>
    <t>Другие вопросы в области средств массовой информации</t>
  </si>
  <si>
    <t>Обслуживание государственного внутреннего и муниципального долга</t>
  </si>
  <si>
    <t>Другие вопросы в области социальной политики</t>
  </si>
  <si>
    <t xml:space="preserve"> %  исполнения к уточненному  плану</t>
  </si>
  <si>
    <t>Первоначальный утвержденный бюджет                            на год (тыс. руб.)</t>
  </si>
  <si>
    <t>Уточненные бюджетные назначения на  год                    (тыс. руб.)</t>
  </si>
  <si>
    <t>Фактическое исполнение за год                    (тыс. руб.)</t>
  </si>
  <si>
    <t xml:space="preserve"> %  роста / снижения             за 2023 год к     2022 году</t>
  </si>
  <si>
    <t>Фактическое исполнение  за 2022 год     (тыс. руб.)</t>
  </si>
  <si>
    <t>НАЦИОНАЛЬНАЯ ОБОРОНА</t>
  </si>
  <si>
    <t>Мобилизационная и вневойсковая подготовка</t>
  </si>
  <si>
    <t>Другие вопросы в области культуры, кинематографии</t>
  </si>
  <si>
    <t xml:space="preserve">2023 год </t>
  </si>
  <si>
    <t>Обеспечение проведения выборов и референдумов</t>
  </si>
  <si>
    <t>Другие вопросы в области жилищно-коммунального хозяйства</t>
  </si>
  <si>
    <t>Сведения  о расходах   бюджета Вологодского муниципального округа по разделам,  подразделам   классификации расходов  бюджетов за 2023 год   в сравнении с  исполнением за  бюджета по расходам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</si>
</sst>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%"/>
    <numFmt numFmtId="166" formatCode="#,##0.0;[Red]\-#,##0.0;0.0"/>
    <numFmt numFmtId="167" formatCode="#,##0.0_ ;[Red]\-#,##0.0\ "/>
    <numFmt numFmtId="168" formatCode="#,##0.00;[Red]\-#,##0.00;0.00"/>
  </numFmts>
  <fonts count="1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Calibri"/>
      <family val="2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4" fillId="0" borderId="0"/>
  </cellStyleXfs>
  <cellXfs count="70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/>
    </xf>
    <xf numFmtId="0" fontId="0" fillId="0" borderId="0" xfId="0" applyFill="1"/>
    <xf numFmtId="0" fontId="1" fillId="0" borderId="1" xfId="0" applyFont="1" applyFill="1" applyBorder="1" applyAlignment="1">
      <alignment wrapText="1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0" fillId="0" borderId="0" xfId="0" applyNumberFormat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1" xfId="0" applyNumberFormat="1" applyFont="1" applyFill="1" applyBorder="1" applyAlignment="1" applyProtection="1">
      <alignment horizontal="left" wrapText="1"/>
    </xf>
    <xf numFmtId="0" fontId="4" fillId="0" borderId="1" xfId="0" applyNumberFormat="1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164" fontId="13" fillId="2" borderId="1" xfId="0" applyNumberFormat="1" applyFont="1" applyFill="1" applyBorder="1" applyAlignment="1">
      <alignment horizontal="center" vertical="center"/>
    </xf>
    <xf numFmtId="166" fontId="2" fillId="2" borderId="1" xfId="2" applyNumberFormat="1" applyFont="1" applyFill="1" applyBorder="1" applyAlignment="1" applyProtection="1">
      <alignment horizontal="center" vertical="center"/>
      <protection hidden="1"/>
    </xf>
    <xf numFmtId="164" fontId="1" fillId="2" borderId="1" xfId="1" applyNumberFormat="1" applyFont="1" applyFill="1" applyBorder="1" applyAlignment="1" applyProtection="1">
      <alignment horizontal="center" vertical="center"/>
      <protection hidden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 applyProtection="1">
      <alignment horizontal="center" vertical="center"/>
      <protection hidden="1"/>
    </xf>
    <xf numFmtId="166" fontId="15" fillId="2" borderId="1" xfId="0" applyNumberFormat="1" applyFont="1" applyFill="1" applyBorder="1" applyAlignment="1" applyProtection="1">
      <alignment horizontal="center" vertical="center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167" fontId="2" fillId="2" borderId="1" xfId="0" applyNumberFormat="1" applyFont="1" applyFill="1" applyBorder="1" applyAlignment="1" applyProtection="1">
      <alignment horizontal="center" vertical="center"/>
      <protection hidden="1"/>
    </xf>
    <xf numFmtId="168" fontId="2" fillId="2" borderId="1" xfId="0" applyNumberFormat="1" applyFont="1" applyFill="1" applyBorder="1" applyAlignment="1" applyProtection="1">
      <alignment horizontal="center" vertical="center"/>
      <protection hidden="1"/>
    </xf>
    <xf numFmtId="49" fontId="2" fillId="0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166" fontId="1" fillId="2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>
      <alignment horizontal="right" wrapText="1"/>
    </xf>
    <xf numFmtId="0" fontId="6" fillId="0" borderId="2" xfId="0" applyFont="1" applyBorder="1" applyAlignment="1">
      <alignment horizontal="right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view="pageBreakPreview" zoomScale="60" zoomScaleNormal="100" workbookViewId="0">
      <selection activeCell="A8" sqref="A8"/>
    </sheetView>
  </sheetViews>
  <sheetFormatPr defaultRowHeight="14.4" x14ac:dyDescent="0.3"/>
  <cols>
    <col min="1" max="1" width="46.109375" customWidth="1"/>
    <col min="2" max="2" width="11.5546875" style="12" customWidth="1"/>
    <col min="3" max="3" width="11" style="12" customWidth="1"/>
    <col min="4" max="4" width="14.88671875" style="5" customWidth="1"/>
    <col min="5" max="5" width="16.6640625" customWidth="1"/>
    <col min="6" max="6" width="15.77734375" customWidth="1"/>
    <col min="7" max="7" width="15.88671875" style="5" customWidth="1"/>
    <col min="8" max="8" width="15.5546875" customWidth="1"/>
    <col min="9" max="9" width="15" customWidth="1"/>
  </cols>
  <sheetData>
    <row r="1" spans="1:9" ht="76.2" customHeight="1" x14ac:dyDescent="0.35">
      <c r="A1" s="64" t="s">
        <v>78</v>
      </c>
      <c r="B1" s="65"/>
      <c r="C1" s="65"/>
      <c r="D1" s="65"/>
      <c r="E1" s="65"/>
      <c r="F1" s="65"/>
      <c r="G1" s="65"/>
      <c r="H1" s="65"/>
      <c r="I1" s="65"/>
    </row>
    <row r="2" spans="1:9" ht="20.399999999999999" customHeight="1" x14ac:dyDescent="0.3">
      <c r="A2" s="59"/>
      <c r="B2" s="60"/>
      <c r="C2" s="60"/>
      <c r="D2" s="60"/>
      <c r="E2" s="60"/>
      <c r="F2" s="60"/>
      <c r="G2" s="60"/>
      <c r="H2" s="60"/>
      <c r="I2" s="60"/>
    </row>
    <row r="3" spans="1:9" s="34" customFormat="1" ht="19.5" customHeight="1" x14ac:dyDescent="0.25">
      <c r="A3" s="66" t="s">
        <v>13</v>
      </c>
      <c r="B3" s="68" t="s">
        <v>16</v>
      </c>
      <c r="C3" s="69"/>
      <c r="D3" s="61" t="s">
        <v>71</v>
      </c>
      <c r="E3" s="62" t="s">
        <v>75</v>
      </c>
      <c r="F3" s="63"/>
      <c r="G3" s="63"/>
      <c r="H3" s="63"/>
      <c r="I3" s="63"/>
    </row>
    <row r="4" spans="1:9" s="34" customFormat="1" ht="91.5" customHeight="1" x14ac:dyDescent="0.25">
      <c r="A4" s="67"/>
      <c r="B4" s="30" t="s">
        <v>14</v>
      </c>
      <c r="C4" s="30" t="s">
        <v>15</v>
      </c>
      <c r="D4" s="61"/>
      <c r="E4" s="31" t="s">
        <v>67</v>
      </c>
      <c r="F4" s="32" t="s">
        <v>68</v>
      </c>
      <c r="G4" s="32" t="s">
        <v>69</v>
      </c>
      <c r="H4" s="33" t="s">
        <v>66</v>
      </c>
      <c r="I4" s="33" t="s">
        <v>70</v>
      </c>
    </row>
    <row r="5" spans="1:9" ht="17.399999999999999" x14ac:dyDescent="0.3">
      <c r="A5" s="4" t="s">
        <v>0</v>
      </c>
      <c r="B5" s="7" t="s">
        <v>18</v>
      </c>
      <c r="C5" s="7" t="s">
        <v>18</v>
      </c>
      <c r="D5" s="39">
        <f>D6+D17+D20+D24+D29+D32+D38+D41+D44+D49+D53+D15+D55</f>
        <v>2427604.4</v>
      </c>
      <c r="E5" s="39">
        <f>E6+E17+E20+E24+E29+E32+E38+E41+E44+E49+E53+E15+E55</f>
        <v>2945104.42</v>
      </c>
      <c r="F5" s="39">
        <f>F6+F17+F20+F24+F29+F32+F38+F41+F44+F49+F53+F15+F55</f>
        <v>3022282.9067200003</v>
      </c>
      <c r="G5" s="39">
        <f>G6+G17+G20+G24+G29+G32+G38+G41+G44+G49+G53+G15+G55</f>
        <v>2918649.4095000005</v>
      </c>
      <c r="H5" s="42">
        <f>G5/F5</f>
        <v>0.96571019311608042</v>
      </c>
      <c r="I5" s="43">
        <f>(G5/D5)</f>
        <v>1.202275547655129</v>
      </c>
    </row>
    <row r="6" spans="1:9" ht="19.2" customHeight="1" x14ac:dyDescent="0.3">
      <c r="A6" s="15" t="s">
        <v>1</v>
      </c>
      <c r="B6" s="24" t="s">
        <v>17</v>
      </c>
      <c r="C6" s="24" t="s">
        <v>18</v>
      </c>
      <c r="D6" s="25">
        <f>D7+D8+D9+D10+D11+D14+D13+D12</f>
        <v>322487.3</v>
      </c>
      <c r="E6" s="25">
        <f>E7+E8+E9+E10+E11+E14+E13</f>
        <v>321306.12</v>
      </c>
      <c r="F6" s="25">
        <f>F7+F8+F9+F10+F11+F14+F13</f>
        <v>357117.50672</v>
      </c>
      <c r="G6" s="25">
        <f>G7+G8+G9+G10+G11+G14+G13</f>
        <v>346792.50949999999</v>
      </c>
      <c r="H6" s="44">
        <f t="shared" ref="H6:H54" si="0">G6/F6</f>
        <v>0.97108795557285466</v>
      </c>
      <c r="I6" s="45">
        <f t="shared" ref="I6:I54" si="1">(G6/D6)</f>
        <v>1.0753679586762022</v>
      </c>
    </row>
    <row r="7" spans="1:9" ht="52.2" customHeight="1" x14ac:dyDescent="0.3">
      <c r="A7" s="13" t="s">
        <v>19</v>
      </c>
      <c r="B7" s="8" t="s">
        <v>17</v>
      </c>
      <c r="C7" s="8" t="s">
        <v>26</v>
      </c>
      <c r="D7" s="26">
        <v>22153.9</v>
      </c>
      <c r="E7" s="29">
        <f>6475</f>
        <v>6475</v>
      </c>
      <c r="F7" s="29">
        <v>7705</v>
      </c>
      <c r="G7" s="1">
        <v>7272.9919400000008</v>
      </c>
      <c r="H7" s="46">
        <f t="shared" si="0"/>
        <v>0.94393146528228433</v>
      </c>
      <c r="I7" s="47">
        <f t="shared" si="1"/>
        <v>0.32829397713269448</v>
      </c>
    </row>
    <row r="8" spans="1:9" ht="75" customHeight="1" x14ac:dyDescent="0.3">
      <c r="A8" s="13" t="s">
        <v>20</v>
      </c>
      <c r="B8" s="8" t="s">
        <v>17</v>
      </c>
      <c r="C8" s="8" t="s">
        <v>27</v>
      </c>
      <c r="D8" s="26">
        <v>11451</v>
      </c>
      <c r="E8" s="40">
        <v>5123.8999999999996</v>
      </c>
      <c r="F8" s="40">
        <v>5654.6130000000003</v>
      </c>
      <c r="G8" s="1">
        <v>5572.3347100000001</v>
      </c>
      <c r="H8" s="46">
        <f t="shared" si="0"/>
        <v>0.98544935082206331</v>
      </c>
      <c r="I8" s="47">
        <f t="shared" si="1"/>
        <v>0.4866242869618374</v>
      </c>
    </row>
    <row r="9" spans="1:9" ht="84.6" customHeight="1" x14ac:dyDescent="0.3">
      <c r="A9" s="13" t="s">
        <v>21</v>
      </c>
      <c r="B9" s="8" t="s">
        <v>17</v>
      </c>
      <c r="C9" s="8" t="s">
        <v>28</v>
      </c>
      <c r="D9" s="26">
        <v>144244.79999999999</v>
      </c>
      <c r="E9" s="29">
        <v>180653.2</v>
      </c>
      <c r="F9" s="50">
        <v>190798.89906999998</v>
      </c>
      <c r="G9" s="1">
        <v>184618.99</v>
      </c>
      <c r="H9" s="46">
        <f t="shared" si="0"/>
        <v>0.96761035257476657</v>
      </c>
      <c r="I9" s="47">
        <f t="shared" si="1"/>
        <v>1.279900488613801</v>
      </c>
    </row>
    <row r="10" spans="1:9" ht="15.6" x14ac:dyDescent="0.3">
      <c r="A10" s="13" t="s">
        <v>22</v>
      </c>
      <c r="B10" s="8" t="s">
        <v>17</v>
      </c>
      <c r="C10" s="8" t="s">
        <v>29</v>
      </c>
      <c r="D10" s="26">
        <v>55.7</v>
      </c>
      <c r="E10" s="29">
        <f>1.6</f>
        <v>1.6</v>
      </c>
      <c r="F10" s="50">
        <v>1.62</v>
      </c>
      <c r="G10" s="1">
        <v>1.62</v>
      </c>
      <c r="H10" s="46">
        <f t="shared" si="0"/>
        <v>1</v>
      </c>
      <c r="I10" s="47">
        <f t="shared" si="1"/>
        <v>2.9084380610412928E-2</v>
      </c>
    </row>
    <row r="11" spans="1:9" ht="62.4" x14ac:dyDescent="0.3">
      <c r="A11" s="13" t="s">
        <v>23</v>
      </c>
      <c r="B11" s="8" t="s">
        <v>17</v>
      </c>
      <c r="C11" s="8" t="s">
        <v>30</v>
      </c>
      <c r="D11" s="26">
        <v>15372.5</v>
      </c>
      <c r="E11" s="40">
        <v>19764.22</v>
      </c>
      <c r="F11" s="40">
        <v>19459.374649999998</v>
      </c>
      <c r="G11" s="1">
        <v>18920.37285</v>
      </c>
      <c r="H11" s="46">
        <f t="shared" si="0"/>
        <v>0.9723011756701031</v>
      </c>
      <c r="I11" s="47">
        <f t="shared" si="1"/>
        <v>1.2307934851195317</v>
      </c>
    </row>
    <row r="12" spans="1:9" ht="36" customHeight="1" x14ac:dyDescent="0.3">
      <c r="A12" s="13" t="s">
        <v>76</v>
      </c>
      <c r="B12" s="8" t="s">
        <v>17</v>
      </c>
      <c r="C12" s="8" t="s">
        <v>31</v>
      </c>
      <c r="D12" s="26">
        <v>5756.3</v>
      </c>
      <c r="E12" s="40">
        <v>0</v>
      </c>
      <c r="F12" s="40">
        <v>0</v>
      </c>
      <c r="G12" s="1">
        <v>0</v>
      </c>
      <c r="H12" s="46">
        <v>0</v>
      </c>
      <c r="I12" s="47">
        <f t="shared" si="1"/>
        <v>0</v>
      </c>
    </row>
    <row r="13" spans="1:9" ht="15.6" x14ac:dyDescent="0.3">
      <c r="A13" s="13" t="s">
        <v>24</v>
      </c>
      <c r="B13" s="8" t="s">
        <v>17</v>
      </c>
      <c r="C13" s="8" t="s">
        <v>32</v>
      </c>
      <c r="D13" s="26">
        <v>0</v>
      </c>
      <c r="E13" s="40">
        <v>2800</v>
      </c>
      <c r="F13" s="40">
        <v>645.70000000000005</v>
      </c>
      <c r="G13" s="1">
        <v>0</v>
      </c>
      <c r="H13" s="46">
        <v>0</v>
      </c>
      <c r="I13" s="47">
        <v>0</v>
      </c>
    </row>
    <row r="14" spans="1:9" ht="27" customHeight="1" x14ac:dyDescent="0.3">
      <c r="A14" s="13" t="s">
        <v>25</v>
      </c>
      <c r="B14" s="8" t="s">
        <v>17</v>
      </c>
      <c r="C14" s="8" t="s">
        <v>33</v>
      </c>
      <c r="D14" s="26">
        <v>123453.1</v>
      </c>
      <c r="E14" s="40">
        <v>106488.2</v>
      </c>
      <c r="F14" s="50">
        <v>132852.29999999999</v>
      </c>
      <c r="G14" s="1">
        <v>130406.2</v>
      </c>
      <c r="H14" s="46">
        <f>G14/F14</f>
        <v>0.98158782347012441</v>
      </c>
      <c r="I14" s="47">
        <f t="shared" si="1"/>
        <v>1.0563217934584064</v>
      </c>
    </row>
    <row r="15" spans="1:9" ht="27" customHeight="1" x14ac:dyDescent="0.3">
      <c r="A15" s="35" t="s">
        <v>72</v>
      </c>
      <c r="B15" s="37" t="s">
        <v>26</v>
      </c>
      <c r="C15" s="57" t="s">
        <v>18</v>
      </c>
      <c r="D15" s="41">
        <f>D16</f>
        <v>2836</v>
      </c>
      <c r="E15" s="41">
        <f>E16</f>
        <v>3325</v>
      </c>
      <c r="F15" s="41">
        <f t="shared" ref="F15:G15" si="2">F16</f>
        <v>3325</v>
      </c>
      <c r="G15" s="41">
        <f t="shared" si="2"/>
        <v>3165</v>
      </c>
      <c r="H15" s="44">
        <f t="shared" si="0"/>
        <v>0.95187969924812033</v>
      </c>
      <c r="I15" s="45">
        <f t="shared" si="1"/>
        <v>1.1160084626234132</v>
      </c>
    </row>
    <row r="16" spans="1:9" ht="27" customHeight="1" x14ac:dyDescent="0.3">
      <c r="A16" s="36" t="s">
        <v>73</v>
      </c>
      <c r="B16" s="56" t="s">
        <v>26</v>
      </c>
      <c r="C16" s="38" t="s">
        <v>27</v>
      </c>
      <c r="D16" s="26">
        <v>2836</v>
      </c>
      <c r="E16" s="29">
        <v>3325</v>
      </c>
      <c r="F16" s="29">
        <v>3325</v>
      </c>
      <c r="G16" s="1">
        <v>3165</v>
      </c>
      <c r="H16" s="46">
        <f t="shared" si="0"/>
        <v>0.95187969924812033</v>
      </c>
      <c r="I16" s="47">
        <f t="shared" si="1"/>
        <v>1.1160084626234132</v>
      </c>
    </row>
    <row r="17" spans="1:9" ht="35.4" customHeight="1" x14ac:dyDescent="0.3">
      <c r="A17" s="14" t="s">
        <v>2</v>
      </c>
      <c r="B17" s="16" t="s">
        <v>27</v>
      </c>
      <c r="C17" s="16" t="s">
        <v>18</v>
      </c>
      <c r="D17" s="25">
        <f>D18+D19</f>
        <v>3147.2</v>
      </c>
      <c r="E17" s="25">
        <f t="shared" ref="E17:G17" si="3">E18+E19</f>
        <v>9029.7000000000007</v>
      </c>
      <c r="F17" s="25">
        <f t="shared" si="3"/>
        <v>11196.2</v>
      </c>
      <c r="G17" s="25">
        <f t="shared" si="3"/>
        <v>10108.1</v>
      </c>
      <c r="H17" s="44">
        <f t="shared" si="0"/>
        <v>0.9028152408853003</v>
      </c>
      <c r="I17" s="45">
        <f t="shared" si="1"/>
        <v>3.2117755465175395</v>
      </c>
    </row>
    <row r="18" spans="1:9" ht="60" customHeight="1" x14ac:dyDescent="0.3">
      <c r="A18" s="2" t="s">
        <v>34</v>
      </c>
      <c r="B18" s="9" t="s">
        <v>27</v>
      </c>
      <c r="C18" s="9" t="s">
        <v>37</v>
      </c>
      <c r="D18" s="26">
        <v>2003.2</v>
      </c>
      <c r="E18" s="26">
        <v>4898</v>
      </c>
      <c r="F18" s="26">
        <v>5585.8</v>
      </c>
      <c r="G18" s="1">
        <v>4832.8</v>
      </c>
      <c r="H18" s="46">
        <f t="shared" si="0"/>
        <v>0.86519388449282109</v>
      </c>
      <c r="I18" s="47">
        <f t="shared" si="1"/>
        <v>2.4125399361022364</v>
      </c>
    </row>
    <row r="19" spans="1:9" ht="46.2" customHeight="1" x14ac:dyDescent="0.3">
      <c r="A19" s="2" t="s">
        <v>35</v>
      </c>
      <c r="B19" s="9" t="s">
        <v>27</v>
      </c>
      <c r="C19" s="9" t="s">
        <v>36</v>
      </c>
      <c r="D19" s="26">
        <v>1144</v>
      </c>
      <c r="E19" s="29">
        <v>4131.7</v>
      </c>
      <c r="F19" s="29">
        <v>5610.4</v>
      </c>
      <c r="G19" s="1">
        <v>5275.3</v>
      </c>
      <c r="H19" s="46">
        <f t="shared" si="0"/>
        <v>0.94027163838585492</v>
      </c>
      <c r="I19" s="47">
        <f t="shared" si="1"/>
        <v>4.6112762237762244</v>
      </c>
    </row>
    <row r="20" spans="1:9" ht="24.6" customHeight="1" x14ac:dyDescent="0.3">
      <c r="A20" s="6" t="s">
        <v>3</v>
      </c>
      <c r="B20" s="17" t="s">
        <v>28</v>
      </c>
      <c r="C20" s="17" t="s">
        <v>18</v>
      </c>
      <c r="D20" s="41">
        <f>SUM(D21:D23)</f>
        <v>119561.09999999999</v>
      </c>
      <c r="E20" s="41">
        <f>SUM(E21:E23)</f>
        <v>557713.4</v>
      </c>
      <c r="F20" s="41">
        <f t="shared" ref="F20:G20" si="4">SUM(F21:F23)</f>
        <v>431953.80000000005</v>
      </c>
      <c r="G20" s="41">
        <f t="shared" si="4"/>
        <v>379743.2</v>
      </c>
      <c r="H20" s="44">
        <f t="shared" si="0"/>
        <v>0.87912920316941301</v>
      </c>
      <c r="I20" s="45">
        <v>0</v>
      </c>
    </row>
    <row r="21" spans="1:9" ht="24" customHeight="1" x14ac:dyDescent="0.3">
      <c r="A21" s="13" t="s">
        <v>38</v>
      </c>
      <c r="B21" s="10" t="s">
        <v>28</v>
      </c>
      <c r="C21" s="10" t="s">
        <v>29</v>
      </c>
      <c r="D21" s="26">
        <v>240.2</v>
      </c>
      <c r="E21" s="26">
        <v>610</v>
      </c>
      <c r="F21" s="26">
        <v>610</v>
      </c>
      <c r="G21" s="1">
        <v>308.8</v>
      </c>
      <c r="H21" s="46">
        <f t="shared" si="0"/>
        <v>0.5062295081967213</v>
      </c>
      <c r="I21" s="47">
        <f t="shared" si="1"/>
        <v>1.2855953372189843</v>
      </c>
    </row>
    <row r="22" spans="1:9" ht="21.6" customHeight="1" x14ac:dyDescent="0.3">
      <c r="A22" s="13" t="s">
        <v>39</v>
      </c>
      <c r="B22" s="10" t="s">
        <v>28</v>
      </c>
      <c r="C22" s="10" t="s">
        <v>42</v>
      </c>
      <c r="D22" s="26">
        <v>110284.5</v>
      </c>
      <c r="E22" s="29">
        <v>553049.9</v>
      </c>
      <c r="F22" s="29">
        <v>422785.9</v>
      </c>
      <c r="G22" s="1">
        <v>371307.7</v>
      </c>
      <c r="H22" s="46">
        <f t="shared" si="0"/>
        <v>0.8782404995057782</v>
      </c>
      <c r="I22" s="47">
        <f t="shared" si="1"/>
        <v>3.3668167330857917</v>
      </c>
    </row>
    <row r="23" spans="1:9" ht="38.4" customHeight="1" x14ac:dyDescent="0.3">
      <c r="A23" s="13" t="s">
        <v>40</v>
      </c>
      <c r="B23" s="10" t="s">
        <v>28</v>
      </c>
      <c r="C23" s="10" t="s">
        <v>41</v>
      </c>
      <c r="D23" s="26">
        <v>9036.4</v>
      </c>
      <c r="E23" s="29">
        <v>4053.5</v>
      </c>
      <c r="F23" s="29">
        <v>8557.9</v>
      </c>
      <c r="G23" s="1">
        <v>8126.7</v>
      </c>
      <c r="H23" s="46">
        <f t="shared" si="0"/>
        <v>0.94961380712557986</v>
      </c>
      <c r="I23" s="47">
        <f t="shared" si="1"/>
        <v>0.89932937895622156</v>
      </c>
    </row>
    <row r="24" spans="1:9" ht="19.95" customHeight="1" x14ac:dyDescent="0.3">
      <c r="A24" s="6" t="s">
        <v>4</v>
      </c>
      <c r="B24" s="17" t="s">
        <v>29</v>
      </c>
      <c r="C24" s="17" t="s">
        <v>18</v>
      </c>
      <c r="D24" s="41">
        <f>SUM(D25:D28)</f>
        <v>321280.39999999997</v>
      </c>
      <c r="E24" s="41">
        <f>SUM(E25:E27)</f>
        <v>525519.89999999991</v>
      </c>
      <c r="F24" s="41">
        <f t="shared" ref="F24:G24" si="5">SUM(F25:F27)</f>
        <v>541600.69999999995</v>
      </c>
      <c r="G24" s="41">
        <f t="shared" si="5"/>
        <v>516122</v>
      </c>
      <c r="H24" s="44">
        <f t="shared" si="0"/>
        <v>0.95295667084625268</v>
      </c>
      <c r="I24" s="45">
        <f t="shared" si="1"/>
        <v>1.6064534282203335</v>
      </c>
    </row>
    <row r="25" spans="1:9" ht="21.6" customHeight="1" x14ac:dyDescent="0.3">
      <c r="A25" s="3" t="s">
        <v>43</v>
      </c>
      <c r="B25" s="10" t="s">
        <v>29</v>
      </c>
      <c r="C25" s="10" t="s">
        <v>17</v>
      </c>
      <c r="D25" s="26">
        <v>16291</v>
      </c>
      <c r="E25" s="26">
        <v>17351</v>
      </c>
      <c r="F25" s="26">
        <v>21372.400000000001</v>
      </c>
      <c r="G25" s="1">
        <v>18367.7</v>
      </c>
      <c r="H25" s="46">
        <f t="shared" si="0"/>
        <v>0.8594121390204188</v>
      </c>
      <c r="I25" s="47">
        <f t="shared" si="1"/>
        <v>1.1274752931066234</v>
      </c>
    </row>
    <row r="26" spans="1:9" ht="21.6" customHeight="1" x14ac:dyDescent="0.3">
      <c r="A26" s="3" t="s">
        <v>44</v>
      </c>
      <c r="B26" s="10" t="s">
        <v>29</v>
      </c>
      <c r="C26" s="10" t="s">
        <v>26</v>
      </c>
      <c r="D26" s="26">
        <v>176582.1</v>
      </c>
      <c r="E26" s="29">
        <v>355824.6</v>
      </c>
      <c r="F26" s="50">
        <v>385565</v>
      </c>
      <c r="G26" s="1">
        <v>370040.7</v>
      </c>
      <c r="H26" s="46">
        <f t="shared" si="0"/>
        <v>0.95973623124505603</v>
      </c>
      <c r="I26" s="47">
        <f t="shared" si="1"/>
        <v>2.0955731073534634</v>
      </c>
    </row>
    <row r="27" spans="1:9" ht="21.6" customHeight="1" x14ac:dyDescent="0.3">
      <c r="A27" s="3" t="s">
        <v>45</v>
      </c>
      <c r="B27" s="10" t="s">
        <v>29</v>
      </c>
      <c r="C27" s="10" t="s">
        <v>27</v>
      </c>
      <c r="D27" s="26">
        <v>128289.5</v>
      </c>
      <c r="E27" s="29">
        <v>152344.29999999999</v>
      </c>
      <c r="F27" s="51">
        <v>134663.29999999999</v>
      </c>
      <c r="G27" s="1">
        <v>127713.60000000001</v>
      </c>
      <c r="H27" s="46">
        <f t="shared" si="0"/>
        <v>0.94839202663234912</v>
      </c>
      <c r="I27" s="47">
        <f t="shared" si="1"/>
        <v>0.99551093425416737</v>
      </c>
    </row>
    <row r="28" spans="1:9" ht="30.6" customHeight="1" x14ac:dyDescent="0.3">
      <c r="A28" s="3" t="s">
        <v>77</v>
      </c>
      <c r="B28" s="10" t="s">
        <v>29</v>
      </c>
      <c r="C28" s="10" t="s">
        <v>29</v>
      </c>
      <c r="D28" s="26">
        <v>117.8</v>
      </c>
      <c r="E28" s="29">
        <v>0</v>
      </c>
      <c r="F28" s="51">
        <v>0</v>
      </c>
      <c r="G28" s="1">
        <v>0</v>
      </c>
      <c r="H28" s="46">
        <v>0</v>
      </c>
      <c r="I28" s="47">
        <f t="shared" si="1"/>
        <v>0</v>
      </c>
    </row>
    <row r="29" spans="1:9" ht="15.6" x14ac:dyDescent="0.3">
      <c r="A29" s="6" t="s">
        <v>5</v>
      </c>
      <c r="B29" s="17" t="s">
        <v>30</v>
      </c>
      <c r="C29" s="17" t="s">
        <v>18</v>
      </c>
      <c r="D29" s="58">
        <f>D30+D31</f>
        <v>419.4</v>
      </c>
      <c r="E29" s="58">
        <f>E30+E31</f>
        <v>428.3</v>
      </c>
      <c r="F29" s="58">
        <f>F30+F31</f>
        <v>427</v>
      </c>
      <c r="G29" s="58">
        <f>G30+G31</f>
        <v>415.5</v>
      </c>
      <c r="H29" s="44">
        <f t="shared" si="0"/>
        <v>0.97306791569086648</v>
      </c>
      <c r="I29" s="45">
        <f t="shared" si="1"/>
        <v>0.99070100143061524</v>
      </c>
    </row>
    <row r="30" spans="1:9" ht="31.95" customHeight="1" x14ac:dyDescent="0.3">
      <c r="A30" s="3" t="s">
        <v>46</v>
      </c>
      <c r="B30" s="10" t="s">
        <v>30</v>
      </c>
      <c r="C30" s="10" t="s">
        <v>27</v>
      </c>
      <c r="D30" s="26">
        <v>105</v>
      </c>
      <c r="E30" s="29">
        <v>108.3</v>
      </c>
      <c r="F30" s="29">
        <v>107</v>
      </c>
      <c r="G30" s="1">
        <v>107</v>
      </c>
      <c r="H30" s="46">
        <v>0</v>
      </c>
      <c r="I30" s="47">
        <f t="shared" si="1"/>
        <v>1.019047619047619</v>
      </c>
    </row>
    <row r="31" spans="1:9" ht="31.2" x14ac:dyDescent="0.3">
      <c r="A31" s="3" t="s">
        <v>47</v>
      </c>
      <c r="B31" s="10" t="s">
        <v>30</v>
      </c>
      <c r="C31" s="10" t="s">
        <v>29</v>
      </c>
      <c r="D31" s="26">
        <v>314.39999999999998</v>
      </c>
      <c r="E31" s="26">
        <v>320</v>
      </c>
      <c r="F31" s="26">
        <v>320</v>
      </c>
      <c r="G31" s="1">
        <v>308.5</v>
      </c>
      <c r="H31" s="46">
        <f>G31/F31</f>
        <v>0.96406250000000004</v>
      </c>
      <c r="I31" s="47">
        <f t="shared" si="1"/>
        <v>0.98123409669211203</v>
      </c>
    </row>
    <row r="32" spans="1:9" ht="15.6" x14ac:dyDescent="0.3">
      <c r="A32" s="6" t="s">
        <v>6</v>
      </c>
      <c r="B32" s="17" t="s">
        <v>31</v>
      </c>
      <c r="C32" s="17" t="s">
        <v>18</v>
      </c>
      <c r="D32" s="25">
        <f>D33+D34+D35+D36+D37</f>
        <v>1343145</v>
      </c>
      <c r="E32" s="41">
        <f>SUM(E33:E37)</f>
        <v>1262306.8999999999</v>
      </c>
      <c r="F32" s="41">
        <f>SUM(F33:F37)</f>
        <v>1337834.7000000002</v>
      </c>
      <c r="G32" s="41">
        <f>SUM(G33:G37)</f>
        <v>1337183.6000000001</v>
      </c>
      <c r="H32" s="44">
        <f t="shared" ref="H32" si="6">G32/F32</f>
        <v>0.99951331805042876</v>
      </c>
      <c r="I32" s="45">
        <v>0</v>
      </c>
    </row>
    <row r="33" spans="1:9" ht="15.6" x14ac:dyDescent="0.3">
      <c r="A33" s="3" t="s">
        <v>48</v>
      </c>
      <c r="B33" s="10" t="s">
        <v>31</v>
      </c>
      <c r="C33" s="10" t="s">
        <v>17</v>
      </c>
      <c r="D33" s="26">
        <v>426084.6</v>
      </c>
      <c r="E33" s="29">
        <v>423112.3</v>
      </c>
      <c r="F33" s="29">
        <v>429718</v>
      </c>
      <c r="G33" s="1">
        <v>429718</v>
      </c>
      <c r="H33" s="46">
        <f t="shared" si="0"/>
        <v>1</v>
      </c>
      <c r="I33" s="47">
        <f t="shared" si="1"/>
        <v>1.0085274145087619</v>
      </c>
    </row>
    <row r="34" spans="1:9" ht="15.6" x14ac:dyDescent="0.3">
      <c r="A34" s="3" t="s">
        <v>49</v>
      </c>
      <c r="B34" s="10" t="s">
        <v>31</v>
      </c>
      <c r="C34" s="10" t="s">
        <v>26</v>
      </c>
      <c r="D34" s="26">
        <v>843754.5</v>
      </c>
      <c r="E34" s="26">
        <v>761328.6</v>
      </c>
      <c r="F34" s="26">
        <v>820764.5</v>
      </c>
      <c r="G34" s="1">
        <v>820241.6</v>
      </c>
      <c r="H34" s="46">
        <f t="shared" si="0"/>
        <v>0.9993629110420833</v>
      </c>
      <c r="I34" s="47">
        <f t="shared" si="1"/>
        <v>0.97213300788321722</v>
      </c>
    </row>
    <row r="35" spans="1:9" ht="21.6" customHeight="1" x14ac:dyDescent="0.3">
      <c r="A35" s="3" t="s">
        <v>50</v>
      </c>
      <c r="B35" s="10" t="s">
        <v>31</v>
      </c>
      <c r="C35" s="10" t="s">
        <v>27</v>
      </c>
      <c r="D35" s="26">
        <v>31364.2</v>
      </c>
      <c r="E35" s="29">
        <v>37547.4</v>
      </c>
      <c r="F35" s="50">
        <v>38539.599999999999</v>
      </c>
      <c r="G35" s="1">
        <v>38539.599999999999</v>
      </c>
      <c r="H35" s="46">
        <f t="shared" si="0"/>
        <v>1</v>
      </c>
      <c r="I35" s="47">
        <f t="shared" si="1"/>
        <v>1.2287767582147799</v>
      </c>
    </row>
    <row r="36" spans="1:9" ht="15.6" x14ac:dyDescent="0.3">
      <c r="A36" s="3" t="s">
        <v>51</v>
      </c>
      <c r="B36" s="10" t="s">
        <v>31</v>
      </c>
      <c r="C36" s="10" t="s">
        <v>31</v>
      </c>
      <c r="D36" s="26">
        <v>4865.7</v>
      </c>
      <c r="E36" s="29">
        <v>512</v>
      </c>
      <c r="F36" s="52">
        <v>875.5</v>
      </c>
      <c r="G36" s="1">
        <v>754.5</v>
      </c>
      <c r="H36" s="46">
        <f t="shared" si="0"/>
        <v>0.86179326099371789</v>
      </c>
      <c r="I36" s="47">
        <f t="shared" si="1"/>
        <v>0.15506504716690303</v>
      </c>
    </row>
    <row r="37" spans="1:9" ht="19.95" customHeight="1" x14ac:dyDescent="0.3">
      <c r="A37" s="3" t="s">
        <v>52</v>
      </c>
      <c r="B37" s="10" t="s">
        <v>31</v>
      </c>
      <c r="C37" s="10" t="s">
        <v>42</v>
      </c>
      <c r="D37" s="26">
        <v>37076</v>
      </c>
      <c r="E37" s="29">
        <v>39806.6</v>
      </c>
      <c r="F37" s="50">
        <v>47937.1</v>
      </c>
      <c r="G37" s="1">
        <v>47929.9</v>
      </c>
      <c r="H37" s="46">
        <f t="shared" si="0"/>
        <v>0.99984980317958327</v>
      </c>
      <c r="I37" s="47">
        <f t="shared" si="1"/>
        <v>1.2927473298090408</v>
      </c>
    </row>
    <row r="38" spans="1:9" ht="15.6" x14ac:dyDescent="0.3">
      <c r="A38" s="6" t="s">
        <v>9</v>
      </c>
      <c r="B38" s="17" t="s">
        <v>53</v>
      </c>
      <c r="C38" s="17" t="s">
        <v>18</v>
      </c>
      <c r="D38" s="25">
        <f>D39+D40</f>
        <v>152392.29999999999</v>
      </c>
      <c r="E38" s="25">
        <f t="shared" ref="E38:G38" si="7">E39+E40</f>
        <v>115065.90000000001</v>
      </c>
      <c r="F38" s="25">
        <f t="shared" si="7"/>
        <v>165584.5</v>
      </c>
      <c r="G38" s="25">
        <f t="shared" si="7"/>
        <v>163862</v>
      </c>
      <c r="H38" s="44">
        <f t="shared" si="0"/>
        <v>0.9895974562836497</v>
      </c>
      <c r="I38" s="45">
        <f t="shared" si="1"/>
        <v>1.0752643014115544</v>
      </c>
    </row>
    <row r="39" spans="1:9" ht="15.6" x14ac:dyDescent="0.3">
      <c r="A39" s="13" t="s">
        <v>54</v>
      </c>
      <c r="B39" s="19" t="s">
        <v>53</v>
      </c>
      <c r="C39" s="19" t="s">
        <v>17</v>
      </c>
      <c r="D39" s="26">
        <v>152145.5</v>
      </c>
      <c r="E39" s="29">
        <v>109771.1</v>
      </c>
      <c r="F39" s="50">
        <v>160177.70000000001</v>
      </c>
      <c r="G39" s="1">
        <v>158554.20000000001</v>
      </c>
      <c r="H39" s="46">
        <f t="shared" si="0"/>
        <v>0.98986438187088466</v>
      </c>
      <c r="I39" s="47">
        <f t="shared" si="1"/>
        <v>1.0421221790982975</v>
      </c>
    </row>
    <row r="40" spans="1:9" ht="31.2" x14ac:dyDescent="0.3">
      <c r="A40" s="13" t="s">
        <v>74</v>
      </c>
      <c r="B40" s="19" t="s">
        <v>53</v>
      </c>
      <c r="C40" s="10" t="s">
        <v>28</v>
      </c>
      <c r="D40" s="26">
        <v>246.8</v>
      </c>
      <c r="E40" s="26">
        <v>5294.8</v>
      </c>
      <c r="F40" s="26">
        <v>5406.8</v>
      </c>
      <c r="G40" s="1">
        <v>5307.8</v>
      </c>
      <c r="H40" s="46">
        <f t="shared" si="0"/>
        <v>0.98168972405119481</v>
      </c>
      <c r="I40" s="47">
        <f t="shared" si="1"/>
        <v>21.5064829821718</v>
      </c>
    </row>
    <row r="41" spans="1:9" ht="15.6" x14ac:dyDescent="0.3">
      <c r="A41" s="14" t="s">
        <v>10</v>
      </c>
      <c r="B41" s="16" t="s">
        <v>42</v>
      </c>
      <c r="C41" s="16" t="s">
        <v>18</v>
      </c>
      <c r="D41" s="25">
        <f>D42+D43</f>
        <v>635</v>
      </c>
      <c r="E41" s="25">
        <f t="shared" ref="E41:G41" si="8">E42+E43</f>
        <v>2582</v>
      </c>
      <c r="F41" s="25">
        <f t="shared" si="8"/>
        <v>5283.7999999999993</v>
      </c>
      <c r="G41" s="25">
        <f t="shared" si="8"/>
        <v>1815.6999999999998</v>
      </c>
      <c r="H41" s="44">
        <f t="shared" si="0"/>
        <v>0.34363526250047316</v>
      </c>
      <c r="I41" s="45">
        <f t="shared" si="1"/>
        <v>2.8593700787401573</v>
      </c>
    </row>
    <row r="42" spans="1:9" ht="31.2" x14ac:dyDescent="0.3">
      <c r="A42" s="13" t="s">
        <v>58</v>
      </c>
      <c r="B42" s="9" t="s">
        <v>42</v>
      </c>
      <c r="C42" s="9" t="s">
        <v>31</v>
      </c>
      <c r="D42" s="26">
        <v>375</v>
      </c>
      <c r="E42" s="40">
        <v>772</v>
      </c>
      <c r="F42" s="50">
        <v>356.9</v>
      </c>
      <c r="G42" s="1">
        <v>356.9</v>
      </c>
      <c r="H42" s="46">
        <f t="shared" si="0"/>
        <v>1</v>
      </c>
      <c r="I42" s="47">
        <v>0</v>
      </c>
    </row>
    <row r="43" spans="1:9" ht="22.2" customHeight="1" x14ac:dyDescent="0.3">
      <c r="A43" s="20" t="s">
        <v>59</v>
      </c>
      <c r="B43" s="9" t="s">
        <v>42</v>
      </c>
      <c r="C43" s="9" t="s">
        <v>42</v>
      </c>
      <c r="D43" s="26">
        <v>260</v>
      </c>
      <c r="E43" s="26">
        <v>1810</v>
      </c>
      <c r="F43" s="26">
        <v>4926.8999999999996</v>
      </c>
      <c r="G43" s="1">
        <v>1458.8</v>
      </c>
      <c r="H43" s="46">
        <f t="shared" si="0"/>
        <v>0.29608881852686275</v>
      </c>
      <c r="I43" s="47">
        <v>0</v>
      </c>
    </row>
    <row r="44" spans="1:9" ht="15.6" x14ac:dyDescent="0.3">
      <c r="A44" s="21" t="s">
        <v>7</v>
      </c>
      <c r="B44" s="22" t="s">
        <v>37</v>
      </c>
      <c r="C44" s="22" t="s">
        <v>18</v>
      </c>
      <c r="D44" s="25">
        <f>D45+D46+D47+D48</f>
        <v>45089.700000000004</v>
      </c>
      <c r="E44" s="25">
        <f t="shared" ref="E44:G44" si="9">E45+E46+E47+E48</f>
        <v>82806.099999999991</v>
      </c>
      <c r="F44" s="25">
        <f t="shared" si="9"/>
        <v>71489.399999999994</v>
      </c>
      <c r="G44" s="25">
        <f t="shared" si="9"/>
        <v>63377.399999999994</v>
      </c>
      <c r="H44" s="44">
        <f t="shared" si="0"/>
        <v>0.88652863221680411</v>
      </c>
      <c r="I44" s="45">
        <v>0</v>
      </c>
    </row>
    <row r="45" spans="1:9" ht="15.6" x14ac:dyDescent="0.3">
      <c r="A45" s="13" t="s">
        <v>55</v>
      </c>
      <c r="B45" s="11" t="s">
        <v>37</v>
      </c>
      <c r="C45" s="11" t="s">
        <v>17</v>
      </c>
      <c r="D45" s="26">
        <v>11666</v>
      </c>
      <c r="E45" s="29">
        <v>14074.3</v>
      </c>
      <c r="F45" s="50">
        <v>12614.3</v>
      </c>
      <c r="G45" s="1">
        <v>12608.8</v>
      </c>
      <c r="H45" s="46">
        <f t="shared" si="0"/>
        <v>0.99956398690375214</v>
      </c>
      <c r="I45" s="47">
        <v>0</v>
      </c>
    </row>
    <row r="46" spans="1:9" ht="22.95" customHeight="1" x14ac:dyDescent="0.3">
      <c r="A46" s="13" t="s">
        <v>56</v>
      </c>
      <c r="B46" s="11" t="s">
        <v>37</v>
      </c>
      <c r="C46" s="11" t="s">
        <v>27</v>
      </c>
      <c r="D46" s="28">
        <v>24157.3</v>
      </c>
      <c r="E46" s="28">
        <v>67659.899999999994</v>
      </c>
      <c r="F46" s="28">
        <v>56542.400000000001</v>
      </c>
      <c r="G46" s="49">
        <v>49439.199999999997</v>
      </c>
      <c r="H46" s="46">
        <f t="shared" si="0"/>
        <v>0.87437392116358692</v>
      </c>
      <c r="I46" s="47">
        <f t="shared" si="1"/>
        <v>2.0465532157981232</v>
      </c>
    </row>
    <row r="47" spans="1:9" ht="15.6" x14ac:dyDescent="0.3">
      <c r="A47" s="13" t="s">
        <v>57</v>
      </c>
      <c r="B47" s="11" t="s">
        <v>37</v>
      </c>
      <c r="C47" s="11" t="s">
        <v>28</v>
      </c>
      <c r="D47" s="26">
        <v>9189.6</v>
      </c>
      <c r="E47" s="29">
        <v>951.9</v>
      </c>
      <c r="F47" s="29">
        <v>708</v>
      </c>
      <c r="G47" s="49">
        <v>508.7</v>
      </c>
      <c r="H47" s="46">
        <f t="shared" si="0"/>
        <v>0.71850282485875705</v>
      </c>
      <c r="I47" s="47">
        <f t="shared" si="1"/>
        <v>5.5356054670497083E-2</v>
      </c>
    </row>
    <row r="48" spans="1:9" ht="31.2" x14ac:dyDescent="0.3">
      <c r="A48" s="13" t="s">
        <v>65</v>
      </c>
      <c r="B48" s="11" t="s">
        <v>37</v>
      </c>
      <c r="C48" s="11" t="s">
        <v>30</v>
      </c>
      <c r="D48" s="26">
        <v>76.8</v>
      </c>
      <c r="E48" s="29">
        <v>120</v>
      </c>
      <c r="F48" s="53">
        <v>1624.7</v>
      </c>
      <c r="G48" s="49">
        <v>820.7</v>
      </c>
      <c r="H48" s="46">
        <f t="shared" si="0"/>
        <v>0.50513941035268051</v>
      </c>
      <c r="I48" s="47">
        <f t="shared" si="1"/>
        <v>10.686197916666668</v>
      </c>
    </row>
    <row r="49" spans="1:9" ht="15.6" x14ac:dyDescent="0.3">
      <c r="A49" s="21" t="s">
        <v>8</v>
      </c>
      <c r="B49" s="22" t="s">
        <v>32</v>
      </c>
      <c r="C49" s="22" t="s">
        <v>18</v>
      </c>
      <c r="D49" s="25">
        <f>D50+D51+D52</f>
        <v>112606.40000000001</v>
      </c>
      <c r="E49" s="25">
        <f t="shared" ref="E49:G49" si="10">E50+E51+E52</f>
        <v>59714.5</v>
      </c>
      <c r="F49" s="25">
        <f t="shared" si="10"/>
        <v>91882.6</v>
      </c>
      <c r="G49" s="25">
        <f t="shared" si="10"/>
        <v>91526.700000000012</v>
      </c>
      <c r="H49" s="44">
        <f t="shared" si="0"/>
        <v>0.9961265789170094</v>
      </c>
      <c r="I49" s="45">
        <f t="shared" si="1"/>
        <v>0.81280193665724154</v>
      </c>
    </row>
    <row r="50" spans="1:9" ht="15.6" x14ac:dyDescent="0.3">
      <c r="A50" s="13" t="s">
        <v>60</v>
      </c>
      <c r="B50" s="11" t="s">
        <v>32</v>
      </c>
      <c r="C50" s="11" t="s">
        <v>26</v>
      </c>
      <c r="D50" s="26">
        <v>93859.8</v>
      </c>
      <c r="E50" s="28">
        <v>33864.300000000003</v>
      </c>
      <c r="F50" s="54">
        <v>53191.9</v>
      </c>
      <c r="G50" s="49">
        <v>52969.5</v>
      </c>
      <c r="H50" s="46">
        <f t="shared" si="0"/>
        <v>0.99581891227799724</v>
      </c>
      <c r="I50" s="47">
        <f t="shared" si="1"/>
        <v>0.56434703675055775</v>
      </c>
    </row>
    <row r="51" spans="1:9" ht="15.6" x14ac:dyDescent="0.3">
      <c r="A51" s="13" t="s">
        <v>61</v>
      </c>
      <c r="B51" s="11" t="s">
        <v>32</v>
      </c>
      <c r="C51" s="11" t="s">
        <v>27</v>
      </c>
      <c r="D51" s="28">
        <v>1221.5999999999999</v>
      </c>
      <c r="E51" s="28">
        <v>21376.1</v>
      </c>
      <c r="F51" s="28">
        <v>24937.599999999999</v>
      </c>
      <c r="G51" s="49">
        <v>24937.599999999999</v>
      </c>
      <c r="H51" s="46">
        <f t="shared" si="0"/>
        <v>1</v>
      </c>
      <c r="I51" s="47">
        <f t="shared" si="1"/>
        <v>20.413883431565161</v>
      </c>
    </row>
    <row r="52" spans="1:9" ht="31.2" x14ac:dyDescent="0.3">
      <c r="A52" s="13" t="s">
        <v>62</v>
      </c>
      <c r="B52" s="11" t="s">
        <v>32</v>
      </c>
      <c r="C52" s="11" t="s">
        <v>29</v>
      </c>
      <c r="D52" s="26">
        <v>17525</v>
      </c>
      <c r="E52" s="29">
        <v>4474.1000000000004</v>
      </c>
      <c r="F52" s="55">
        <v>13753.1</v>
      </c>
      <c r="G52" s="49">
        <v>13619.6</v>
      </c>
      <c r="H52" s="46">
        <f t="shared" si="0"/>
        <v>0.99029309755618733</v>
      </c>
      <c r="I52" s="47">
        <f t="shared" si="1"/>
        <v>0.77715263908701859</v>
      </c>
    </row>
    <row r="53" spans="1:9" ht="15.6" x14ac:dyDescent="0.3">
      <c r="A53" s="21" t="s">
        <v>11</v>
      </c>
      <c r="B53" s="22" t="s">
        <v>41</v>
      </c>
      <c r="C53" s="22" t="s">
        <v>18</v>
      </c>
      <c r="D53" s="25">
        <f>D54</f>
        <v>4004.6</v>
      </c>
      <c r="E53" s="25">
        <f t="shared" ref="E53:G53" si="11">E54</f>
        <v>4106.6000000000004</v>
      </c>
      <c r="F53" s="25">
        <f t="shared" si="11"/>
        <v>4587.7</v>
      </c>
      <c r="G53" s="25">
        <f t="shared" si="11"/>
        <v>4537.7</v>
      </c>
      <c r="H53" s="46">
        <f t="shared" si="0"/>
        <v>0.98910129258669921</v>
      </c>
      <c r="I53" s="47">
        <f t="shared" si="1"/>
        <v>1.1331219098037257</v>
      </c>
    </row>
    <row r="54" spans="1:9" ht="31.2" x14ac:dyDescent="0.3">
      <c r="A54" s="13" t="s">
        <v>63</v>
      </c>
      <c r="B54" s="11" t="s">
        <v>41</v>
      </c>
      <c r="C54" s="11" t="s">
        <v>28</v>
      </c>
      <c r="D54" s="26">
        <v>4004.6</v>
      </c>
      <c r="E54" s="29">
        <v>4106.6000000000004</v>
      </c>
      <c r="F54" s="54">
        <v>4587.7</v>
      </c>
      <c r="G54" s="49">
        <v>4537.7</v>
      </c>
      <c r="H54" s="46">
        <f t="shared" si="0"/>
        <v>0.98910129258669921</v>
      </c>
      <c r="I54" s="47">
        <f t="shared" si="1"/>
        <v>1.1331219098037257</v>
      </c>
    </row>
    <row r="55" spans="1:9" ht="31.2" x14ac:dyDescent="0.3">
      <c r="A55" s="23" t="s">
        <v>12</v>
      </c>
      <c r="B55" s="22" t="s">
        <v>33</v>
      </c>
      <c r="C55" s="22" t="s">
        <v>18</v>
      </c>
      <c r="D55" s="27">
        <f>D56</f>
        <v>0</v>
      </c>
      <c r="E55" s="27">
        <f t="shared" ref="E55:F55" si="12">E56</f>
        <v>1200</v>
      </c>
      <c r="F55" s="27">
        <f t="shared" si="12"/>
        <v>0</v>
      </c>
      <c r="G55" s="48">
        <f>G56</f>
        <v>0</v>
      </c>
      <c r="H55" s="44">
        <v>0</v>
      </c>
      <c r="I55" s="45">
        <v>0</v>
      </c>
    </row>
    <row r="56" spans="1:9" ht="31.2" x14ac:dyDescent="0.3">
      <c r="A56" s="13" t="s">
        <v>64</v>
      </c>
      <c r="B56" s="11" t="s">
        <v>33</v>
      </c>
      <c r="C56" s="11" t="s">
        <v>17</v>
      </c>
      <c r="D56" s="26">
        <v>0</v>
      </c>
      <c r="E56" s="28">
        <v>1200</v>
      </c>
      <c r="F56" s="29">
        <v>0</v>
      </c>
      <c r="G56" s="18">
        <v>0</v>
      </c>
      <c r="H56" s="46">
        <v>0</v>
      </c>
      <c r="I56" s="47">
        <v>0</v>
      </c>
    </row>
  </sheetData>
  <mergeCells count="6">
    <mergeCell ref="A2:I2"/>
    <mergeCell ref="D3:D4"/>
    <mergeCell ref="E3:I3"/>
    <mergeCell ref="A1:I1"/>
    <mergeCell ref="A3:A4"/>
    <mergeCell ref="B3:C3"/>
  </mergeCells>
  <phoneticPr fontId="5" type="noConversion"/>
  <printOptions horizontalCentered="1"/>
  <pageMargins left="0.19685039370078741" right="0.19685039370078741" top="0.78740157480314965" bottom="0.3937007874015748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01.01.2024</vt:lpstr>
      <vt:lpstr>'на 01.01.2024'!Область_печати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2018-01-19T08:35:03Z</cp:lastPrinted>
  <dcterms:created xsi:type="dcterms:W3CDTF">2006-09-16T00:00:00Z</dcterms:created>
  <dcterms:modified xsi:type="dcterms:W3CDTF">2024-02-28T13:57:22Z</dcterms:modified>
</cp:coreProperties>
</file>