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9" i="1" l="1"/>
  <c r="D29" i="1"/>
  <c r="H28" i="1"/>
  <c r="AG26" i="1"/>
  <c r="L26" i="1"/>
  <c r="K26" i="1"/>
  <c r="J26" i="1"/>
  <c r="H26" i="1"/>
  <c r="H29" i="1" s="1"/>
  <c r="F26" i="1"/>
  <c r="F29" i="1" s="1"/>
  <c r="D26" i="1"/>
  <c r="D28" i="1" s="1"/>
  <c r="R25" i="1"/>
  <c r="S25" i="1" s="1"/>
  <c r="K25" i="1"/>
  <c r="G25" i="1"/>
  <c r="E25" i="1"/>
  <c r="B25" i="1"/>
  <c r="C25" i="1" s="1"/>
  <c r="R24" i="1"/>
  <c r="T24" i="1" s="1"/>
  <c r="K24" i="1"/>
  <c r="G24" i="1"/>
  <c r="E24" i="1"/>
  <c r="B24" i="1"/>
  <c r="C24" i="1" s="1"/>
  <c r="R23" i="1"/>
  <c r="T23" i="1" s="1"/>
  <c r="K23" i="1"/>
  <c r="G23" i="1"/>
  <c r="E23" i="1"/>
  <c r="B23" i="1"/>
  <c r="C23" i="1" s="1"/>
  <c r="R22" i="1"/>
  <c r="T22" i="1" s="1"/>
  <c r="K22" i="1"/>
  <c r="G22" i="1"/>
  <c r="E22" i="1"/>
  <c r="B22" i="1"/>
  <c r="C22" i="1" s="1"/>
  <c r="R21" i="1"/>
  <c r="S21" i="1" s="1"/>
  <c r="K21" i="1"/>
  <c r="G21" i="1"/>
  <c r="E21" i="1"/>
  <c r="C21" i="1"/>
  <c r="T20" i="1"/>
  <c r="R20" i="1"/>
  <c r="S20" i="1" s="1"/>
  <c r="K20" i="1"/>
  <c r="G20" i="1"/>
  <c r="E20" i="1"/>
  <c r="C20" i="1"/>
  <c r="T19" i="1"/>
  <c r="S19" i="1"/>
  <c r="R19" i="1"/>
  <c r="K19" i="1"/>
  <c r="G19" i="1"/>
  <c r="E19" i="1"/>
  <c r="C19" i="1"/>
  <c r="R18" i="1"/>
  <c r="T18" i="1" s="1"/>
  <c r="K18" i="1"/>
  <c r="G18" i="1"/>
  <c r="E18" i="1"/>
  <c r="C18" i="1"/>
  <c r="R17" i="1"/>
  <c r="T17" i="1" s="1"/>
  <c r="K17" i="1"/>
  <c r="G17" i="1"/>
  <c r="E17" i="1"/>
  <c r="C17" i="1"/>
  <c r="T16" i="1"/>
  <c r="R16" i="1"/>
  <c r="S16" i="1" s="1"/>
  <c r="K16" i="1"/>
  <c r="I16" i="1"/>
  <c r="G16" i="1"/>
  <c r="E16" i="1"/>
  <c r="C16" i="1"/>
  <c r="T15" i="1"/>
  <c r="R15" i="1"/>
  <c r="S15" i="1" s="1"/>
  <c r="K15" i="1"/>
  <c r="G15" i="1"/>
  <c r="E15" i="1"/>
  <c r="C15" i="1"/>
  <c r="T14" i="1"/>
  <c r="S14" i="1"/>
  <c r="R14" i="1"/>
  <c r="K14" i="1"/>
  <c r="G14" i="1"/>
  <c r="E14" i="1"/>
  <c r="C14" i="1"/>
  <c r="R13" i="1"/>
  <c r="S13" i="1" s="1"/>
  <c r="K13" i="1"/>
  <c r="G13" i="1"/>
  <c r="E13" i="1"/>
  <c r="C13" i="1"/>
  <c r="R12" i="1"/>
  <c r="T12" i="1" s="1"/>
  <c r="K12" i="1"/>
  <c r="G12" i="1"/>
  <c r="E12" i="1"/>
  <c r="C12" i="1"/>
  <c r="T11" i="1"/>
  <c r="R11" i="1"/>
  <c r="S11" i="1" s="1"/>
  <c r="K11" i="1"/>
  <c r="G11" i="1"/>
  <c r="E11" i="1"/>
  <c r="C11" i="1"/>
  <c r="T10" i="1"/>
  <c r="S10" i="1"/>
  <c r="R10" i="1"/>
  <c r="K10" i="1"/>
  <c r="G10" i="1"/>
  <c r="E10" i="1"/>
  <c r="C10" i="1"/>
  <c r="R9" i="1"/>
  <c r="T9" i="1" s="1"/>
  <c r="K9" i="1"/>
  <c r="G9" i="1"/>
  <c r="E9" i="1"/>
  <c r="C9" i="1"/>
  <c r="R8" i="1"/>
  <c r="T8" i="1" s="1"/>
  <c r="K8" i="1"/>
  <c r="G8" i="1"/>
  <c r="E8" i="1"/>
  <c r="C8" i="1"/>
  <c r="T7" i="1"/>
  <c r="R7" i="1"/>
  <c r="S7" i="1" s="1"/>
  <c r="K7" i="1"/>
  <c r="G7" i="1"/>
  <c r="E7" i="1"/>
  <c r="C7" i="1"/>
  <c r="T6" i="1"/>
  <c r="S6" i="1"/>
  <c r="R6" i="1"/>
  <c r="K6" i="1"/>
  <c r="G6" i="1"/>
  <c r="E6" i="1"/>
  <c r="C6" i="1"/>
  <c r="R5" i="1"/>
  <c r="R26" i="1" s="1"/>
  <c r="K5" i="1"/>
  <c r="G5" i="1"/>
  <c r="E5" i="1"/>
  <c r="C5" i="1"/>
  <c r="R28" i="1" l="1"/>
  <c r="R29" i="1"/>
  <c r="T26" i="1"/>
  <c r="S26" i="1"/>
  <c r="B26" i="1"/>
  <c r="F28" i="1"/>
  <c r="S5" i="1"/>
  <c r="S9" i="1"/>
  <c r="S18" i="1"/>
  <c r="T5" i="1"/>
  <c r="S8" i="1"/>
  <c r="S12" i="1"/>
  <c r="T13" i="1"/>
  <c r="S17" i="1"/>
  <c r="S22" i="1"/>
  <c r="S23" i="1"/>
  <c r="S24" i="1"/>
  <c r="T21" i="1"/>
  <c r="T25" i="1"/>
  <c r="E26" i="1"/>
  <c r="G26" i="1"/>
  <c r="T29" i="1" l="1"/>
  <c r="T28" i="1"/>
  <c r="B28" i="1"/>
  <c r="C26" i="1"/>
  <c r="B29" i="1"/>
</calcChain>
</file>

<file path=xl/sharedStrings.xml><?xml version="1.0" encoding="utf-8"?>
<sst xmlns="http://schemas.openxmlformats.org/spreadsheetml/2006/main" count="92" uniqueCount="61">
  <si>
    <t xml:space="preserve">ХОД  ЗАГОТОВКИ  КОРМОВ  на   _____ 2019  год    </t>
  </si>
  <si>
    <t>8 августа 2023 года</t>
  </si>
  <si>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</si>
  <si>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</si>
  <si>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</si>
  <si>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</si>
  <si>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</si>
  <si>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</si>
  <si>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</si>
  <si>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</si>
  <si>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</si>
  <si>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</si>
  <si>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</si>
  <si>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</si>
  <si>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</si>
  <si>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</si>
  <si>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</si>
  <si>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</si>
  <si>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</si>
  <si>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</si>
  <si>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</si>
  <si>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</si>
  <si>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</si>
  <si>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  <family val="1"/>
        <charset val="204"/>
      </rPr>
      <t>в т.ч. с</t>
    </r>
    <r>
      <rPr>
        <b/>
        <sz val="11"/>
        <rFont val="Times New Roman"/>
        <family val="1"/>
        <charset val="204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</si>
  <si>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</si>
  <si>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</si>
  <si>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</si>
  <si>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</si>
  <si>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</si>
  <si>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</si>
  <si>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</si>
  <si>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</si>
  <si>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СХПК Ильюшинский</t>
  </si>
  <si>
    <t>СХПК Новленский</t>
  </si>
  <si>
    <t>Коэф.пересч. в к.един.:</t>
  </si>
  <si>
    <t>СХПК Присухонское</t>
  </si>
  <si>
    <t>сено</t>
  </si>
  <si>
    <t>СПК ПЗ  Пригородный</t>
  </si>
  <si>
    <t>тр.мука</t>
  </si>
  <si>
    <t>СХПК Передовой</t>
  </si>
  <si>
    <t>з.м. на силос</t>
  </si>
  <si>
    <t>АО Родина</t>
  </si>
  <si>
    <t>СХПК Тепличный</t>
  </si>
  <si>
    <t>з/сенаж</t>
  </si>
  <si>
    <t>СХПК П-зд Майский</t>
  </si>
  <si>
    <t>А-Ф Красная Звезда</t>
  </si>
  <si>
    <t>плющ.з.</t>
  </si>
  <si>
    <t>ООО "Милка"</t>
  </si>
  <si>
    <t>СПК ПКЗ Вологодский</t>
  </si>
  <si>
    <t>СХПК Можайское</t>
  </si>
  <si>
    <t>ОАО Заря</t>
  </si>
  <si>
    <t>КФХ Оганесян Г.А.</t>
  </si>
  <si>
    <t>к-х Механикова А.А.</t>
  </si>
  <si>
    <t>Племпредприятие "Вологодское"</t>
  </si>
  <si>
    <t>кх халмурзаева</t>
  </si>
  <si>
    <t>КХ Халмурзаев Н.У.</t>
  </si>
  <si>
    <t>Итого:</t>
  </si>
  <si>
    <t>ВСЕГО на 2023 г.</t>
  </si>
  <si>
    <t>2022 год</t>
  </si>
  <si>
    <t>(+,- к 2022году)</t>
  </si>
  <si>
    <t>% к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</si>
</sst>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0"/>
      <name val="Arial Cy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Arial Cy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Arial CY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14" fontId="1" fillId="0" borderId="0" xfId="0" applyNumberFormat="1" applyFont="1" applyAlignment="1">
      <alignment wrapText="1"/>
    </xf>
    <xf numFmtId="0" fontId="2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16" fontId="4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wrapText="1"/>
    </xf>
    <xf numFmtId="0" fontId="5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0" fontId="7" fillId="0" borderId="21" xfId="0" applyNumberFormat="1" applyFont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17" fontId="8" fillId="2" borderId="23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10" fillId="3" borderId="30" xfId="0" applyFont="1" applyFill="1" applyBorder="1" applyAlignment="1">
      <alignment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1" fontId="7" fillId="4" borderId="26" xfId="0" applyNumberFormat="1" applyFont="1" applyFill="1" applyBorder="1" applyAlignment="1">
      <alignment horizontal="center" vertical="center" wrapText="1"/>
    </xf>
    <xf numFmtId="1" fontId="7" fillId="4" borderId="26" xfId="0" applyNumberFormat="1" applyFont="1" applyFill="1" applyBorder="1" applyAlignment="1">
      <alignment horizont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center" vertical="center"/>
    </xf>
    <xf numFmtId="0" fontId="7" fillId="4" borderId="31" xfId="0" applyNumberFormat="1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wrapText="1"/>
    </xf>
    <xf numFmtId="0" fontId="7" fillId="4" borderId="12" xfId="0" applyNumberFormat="1" applyFont="1" applyFill="1" applyBorder="1" applyAlignment="1">
      <alignment wrapText="1"/>
    </xf>
    <xf numFmtId="0" fontId="7" fillId="4" borderId="0" xfId="0" applyNumberFormat="1" applyFont="1" applyFill="1"/>
    <xf numFmtId="0" fontId="8" fillId="4" borderId="0" xfId="0" applyNumberFormat="1" applyFont="1" applyFill="1" applyAlignment="1">
      <alignment wrapText="1"/>
    </xf>
    <xf numFmtId="0" fontId="7" fillId="4" borderId="0" xfId="0" applyNumberFormat="1" applyFont="1" applyFill="1" applyAlignment="1">
      <alignment wrapText="1"/>
    </xf>
    <xf numFmtId="0" fontId="1" fillId="4" borderId="0" xfId="0" applyNumberFormat="1" applyFont="1" applyFill="1" applyAlignment="1">
      <alignment wrapText="1"/>
    </xf>
    <xf numFmtId="0" fontId="1" fillId="4" borderId="0" xfId="0" applyNumberFormat="1" applyFont="1" applyFill="1" applyAlignment="1">
      <alignment horizontal="left" wrapText="1"/>
    </xf>
    <xf numFmtId="1" fontId="1" fillId="4" borderId="0" xfId="0" applyNumberFormat="1" applyFont="1" applyFill="1"/>
    <xf numFmtId="0" fontId="1" fillId="4" borderId="0" xfId="0" applyNumberFormat="1" applyFont="1" applyFill="1"/>
    <xf numFmtId="1" fontId="7" fillId="4" borderId="12" xfId="0" applyNumberFormat="1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4" borderId="31" xfId="0" applyNumberFormat="1" applyFont="1" applyFill="1" applyBorder="1" applyAlignment="1">
      <alignment horizontal="center" vertical="center" wrapText="1"/>
    </xf>
    <xf numFmtId="0" fontId="7" fillId="4" borderId="15" xfId="0" applyNumberFormat="1" applyFont="1" applyFill="1" applyBorder="1" applyAlignment="1">
      <alignment horizontal="center" wrapText="1"/>
    </xf>
    <xf numFmtId="0" fontId="7" fillId="4" borderId="0" xfId="0" applyNumberFormat="1" applyFont="1" applyFill="1" applyAlignment="1">
      <alignment horizontal="center" wrapText="1"/>
    </xf>
    <xf numFmtId="0" fontId="7" fillId="4" borderId="32" xfId="0" applyNumberFormat="1" applyFont="1" applyFill="1" applyBorder="1" applyAlignment="1">
      <alignment horizontal="center" vertical="center"/>
    </xf>
    <xf numFmtId="0" fontId="7" fillId="4" borderId="12" xfId="0" applyNumberFormat="1" applyFont="1" applyFill="1" applyBorder="1"/>
    <xf numFmtId="1" fontId="11" fillId="4" borderId="12" xfId="0" applyNumberFormat="1" applyFont="1" applyFill="1" applyBorder="1" applyAlignment="1">
      <alignment horizontal="center" vertical="center" wrapText="1"/>
    </xf>
    <xf numFmtId="0" fontId="11" fillId="4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4" borderId="32" xfId="0" applyNumberFormat="1" applyFont="1" applyFill="1" applyBorder="1" applyAlignment="1">
      <alignment horizontal="center" vertical="center" wrapText="1"/>
    </xf>
    <xf numFmtId="0" fontId="11" fillId="4" borderId="11" xfId="0" applyNumberFormat="1" applyFont="1" applyFill="1" applyBorder="1" applyAlignment="1">
      <alignment wrapText="1"/>
    </xf>
    <xf numFmtId="0" fontId="11" fillId="4" borderId="12" xfId="0" applyNumberFormat="1" applyFont="1" applyFill="1" applyBorder="1" applyAlignment="1">
      <alignment wrapText="1"/>
    </xf>
    <xf numFmtId="0" fontId="11" fillId="4" borderId="12" xfId="0" applyNumberFormat="1" applyFont="1" applyFill="1" applyBorder="1"/>
    <xf numFmtId="0" fontId="12" fillId="4" borderId="12" xfId="0" applyNumberFormat="1" applyFont="1" applyFill="1" applyBorder="1" applyAlignment="1">
      <alignment wrapText="1"/>
    </xf>
    <xf numFmtId="0" fontId="11" fillId="4" borderId="0" xfId="0" applyNumberFormat="1" applyFont="1" applyFill="1" applyAlignment="1">
      <alignment wrapText="1"/>
    </xf>
    <xf numFmtId="0" fontId="13" fillId="4" borderId="0" xfId="0" applyNumberFormat="1" applyFont="1" applyFill="1" applyAlignment="1">
      <alignment wrapText="1"/>
    </xf>
    <xf numFmtId="1" fontId="13" fillId="4" borderId="0" xfId="0" applyNumberFormat="1" applyFont="1" applyFill="1"/>
    <xf numFmtId="0" fontId="13" fillId="4" borderId="0" xfId="0" applyNumberFormat="1" applyFont="1" applyFill="1"/>
    <xf numFmtId="0" fontId="7" fillId="4" borderId="32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vertical="center"/>
    </xf>
    <xf numFmtId="0" fontId="7" fillId="4" borderId="32" xfId="0" applyNumberFormat="1" applyFont="1" applyFill="1" applyBorder="1"/>
    <xf numFmtId="0" fontId="7" fillId="4" borderId="34" xfId="0" applyNumberFormat="1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wrapText="1"/>
    </xf>
    <xf numFmtId="0" fontId="10" fillId="3" borderId="33" xfId="0" applyFont="1" applyFill="1" applyBorder="1" applyAlignment="1">
      <alignment horizontal="left" vertical="center"/>
    </xf>
    <xf numFmtId="0" fontId="7" fillId="4" borderId="27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wrapText="1"/>
    </xf>
    <xf numFmtId="0" fontId="10" fillId="4" borderId="11" xfId="0" applyNumberFormat="1" applyFont="1" applyFill="1" applyBorder="1" applyAlignment="1">
      <alignment wrapText="1"/>
    </xf>
    <xf numFmtId="0" fontId="7" fillId="4" borderId="35" xfId="0" applyNumberFormat="1" applyFont="1" applyFill="1" applyBorder="1" applyAlignment="1">
      <alignment wrapText="1"/>
    </xf>
    <xf numFmtId="0" fontId="1" fillId="4" borderId="0" xfId="0" applyNumberFormat="1" applyFont="1" applyFill="1" applyAlignment="1">
      <alignment horizontal="center" vertical="center"/>
    </xf>
    <xf numFmtId="0" fontId="7" fillId="4" borderId="36" xfId="0" applyNumberFormat="1" applyFont="1" applyFill="1" applyBorder="1" applyAlignment="1">
      <alignment wrapText="1"/>
    </xf>
    <xf numFmtId="0" fontId="8" fillId="4" borderId="31" xfId="0" applyNumberFormat="1" applyFont="1" applyFill="1" applyBorder="1" applyAlignment="1">
      <alignment wrapText="1"/>
    </xf>
    <xf numFmtId="1" fontId="8" fillId="4" borderId="12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/>
    </xf>
    <xf numFmtId="0" fontId="14" fillId="4" borderId="37" xfId="0" applyNumberFormat="1" applyFont="1" applyFill="1" applyBorder="1" applyAlignment="1">
      <alignment wrapText="1"/>
    </xf>
    <xf numFmtId="0" fontId="14" fillId="4" borderId="38" xfId="0" applyNumberFormat="1" applyFont="1" applyFill="1" applyBorder="1" applyAlignment="1">
      <alignment horizontal="center" vertical="center" wrapText="1"/>
    </xf>
    <xf numFmtId="0" fontId="14" fillId="4" borderId="39" xfId="0" applyNumberFormat="1" applyFont="1" applyFill="1" applyBorder="1" applyAlignment="1">
      <alignment horizontal="center" vertical="center" wrapText="1"/>
    </xf>
    <xf numFmtId="0" fontId="14" fillId="4" borderId="40" xfId="0" applyNumberFormat="1" applyFont="1" applyFill="1" applyBorder="1" applyAlignment="1">
      <alignment horizontal="center" vertical="center" wrapText="1"/>
    </xf>
    <xf numFmtId="0" fontId="14" fillId="4" borderId="25" xfId="0" applyNumberFormat="1" applyFont="1" applyFill="1" applyBorder="1" applyAlignment="1">
      <alignment horizontal="center" vertical="center" wrapText="1"/>
    </xf>
    <xf numFmtId="0" fontId="8" fillId="4" borderId="36" xfId="0" applyNumberFormat="1" applyFont="1" applyFill="1" applyBorder="1" applyAlignment="1">
      <alignment wrapText="1"/>
    </xf>
    <xf numFmtId="0" fontId="8" fillId="4" borderId="34" xfId="0" applyNumberFormat="1" applyFont="1" applyFill="1" applyBorder="1" applyAlignment="1">
      <alignment wrapText="1"/>
    </xf>
    <xf numFmtId="0" fontId="8" fillId="4" borderId="34" xfId="0" applyNumberFormat="1" applyFont="1" applyFill="1" applyBorder="1"/>
    <xf numFmtId="164" fontId="8" fillId="4" borderId="0" xfId="0" applyNumberFormat="1" applyFont="1" applyFill="1" applyAlignment="1">
      <alignment wrapText="1"/>
    </xf>
    <xf numFmtId="0" fontId="9" fillId="4" borderId="0" xfId="0" applyNumberFormat="1" applyFont="1" applyFill="1" applyAlignment="1">
      <alignment wrapText="1"/>
    </xf>
    <xf numFmtId="1" fontId="9" fillId="4" borderId="0" xfId="0" applyNumberFormat="1" applyFont="1" applyFill="1"/>
    <xf numFmtId="0" fontId="9" fillId="4" borderId="0" xfId="0" applyNumberFormat="1" applyFont="1" applyFill="1"/>
    <xf numFmtId="14" fontId="7" fillId="4" borderId="12" xfId="0" applyNumberFormat="1" applyFont="1" applyFill="1" applyBorder="1" applyAlignment="1">
      <alignment horizontal="left" wrapText="1"/>
    </xf>
    <xf numFmtId="1" fontId="7" fillId="4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wrapText="1"/>
    </xf>
    <xf numFmtId="0" fontId="7" fillId="4" borderId="0" xfId="0" applyNumberFormat="1" applyFont="1" applyFill="1" applyAlignment="1">
      <alignment horizontal="center" vertical="center" wrapText="1"/>
    </xf>
    <xf numFmtId="0" fontId="8" fillId="4" borderId="0" xfId="0" applyNumberFormat="1" applyFont="1" applyFill="1" applyAlignment="1">
      <alignment horizontal="center" vertical="center" wrapText="1"/>
    </xf>
    <xf numFmtId="0" fontId="7" fillId="4" borderId="0" xfId="0" applyNumberFormat="1" applyFon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2" fontId="7" fillId="4" borderId="41" xfId="0" applyNumberFormat="1" applyFont="1" applyFill="1" applyBorder="1" applyAlignment="1">
      <alignment horizontal="center" vertical="center" wrapText="1"/>
    </xf>
    <xf numFmtId="0" fontId="7" fillId="4" borderId="42" xfId="0" applyNumberFormat="1" applyFont="1" applyFill="1" applyBorder="1" applyAlignment="1">
      <alignment wrapText="1"/>
    </xf>
    <xf numFmtId="164" fontId="7" fillId="4" borderId="0" xfId="0" applyNumberFormat="1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wrapText="1"/>
    </xf>
    <xf numFmtId="0" fontId="7" fillId="4" borderId="43" xfId="0" applyNumberFormat="1" applyFont="1" applyFill="1" applyBorder="1" applyAlignment="1">
      <alignment wrapText="1"/>
    </xf>
    <xf numFmtId="164" fontId="7" fillId="4" borderId="12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64" fontId="7" fillId="4" borderId="41" xfId="0" applyNumberFormat="1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wrapText="1"/>
    </xf>
    <xf numFmtId="1" fontId="7" fillId="4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3"/>
  <sheetViews>
    <sheetView tabSelected="1" workbookViewId="0">
      <selection sqref="A1:XFD1048576"/>
    </sheetView>
  </sheetViews>
  <sheetFormatPr defaultColWidth="9" defaultRowHeight="12.75" x14ac:dyDescent="0.2"/>
  <cols>
    <col min="1" max="1" width="24.5703125" style="10" customWidth="1"/>
    <col min="2" max="2" width="9.42578125" style="10" customWidth="1"/>
    <col min="3" max="3" width="7" style="10" customWidth="1"/>
    <col min="4" max="4" width="11.140625" style="10" customWidth="1"/>
    <col min="5" max="5" width="9.42578125" style="10" customWidth="1"/>
    <col min="6" max="6" width="7.7109375" style="10" customWidth="1"/>
    <col min="7" max="7" width="8.28515625" style="10" customWidth="1"/>
    <col min="8" max="9" width="8.7109375" style="10" customWidth="1"/>
    <col min="10" max="10" width="9.140625" style="10" customWidth="1"/>
    <col min="11" max="11" width="9.140625" style="148" customWidth="1"/>
    <col min="12" max="12" width="9.28515625" style="148" customWidth="1"/>
    <col min="13" max="13" width="9.140625" style="148" customWidth="1"/>
    <col min="14" max="14" width="8.42578125" style="10" customWidth="1"/>
    <col min="15" max="15" width="9.7109375" style="10" customWidth="1"/>
    <col min="16" max="17" width="8.85546875" style="10" customWidth="1"/>
    <col min="18" max="18" width="10.140625" style="10" customWidth="1"/>
    <col min="19" max="19" width="6.5703125" style="10" customWidth="1"/>
    <col min="20" max="20" width="9.28515625" style="10" customWidth="1"/>
    <col min="21" max="21" width="29.85546875" style="10" customWidth="1"/>
    <col min="22" max="22" width="13.5703125" style="10" customWidth="1"/>
    <col min="23" max="23" width="10.42578125" style="10" customWidth="1"/>
    <col min="24" max="24" width="11.42578125" style="10" customWidth="1"/>
    <col min="25" max="25" width="9.28515625" style="10" customWidth="1"/>
    <col min="26" max="26" width="8.7109375" style="10" customWidth="1"/>
    <col min="27" max="27" width="10.28515625" style="10" customWidth="1"/>
    <col min="28" max="28" width="11.28515625" style="10" customWidth="1"/>
    <col min="29" max="29" width="9.42578125" style="10" customWidth="1"/>
    <col min="30" max="30" width="8.140625" style="10" customWidth="1"/>
    <col min="31" max="31" width="8" style="10" customWidth="1"/>
    <col min="32" max="32" width="10" style="10" customWidth="1"/>
    <col min="33" max="33" width="10.140625" style="10" customWidth="1"/>
    <col min="34" max="35" width="8.85546875" style="10" hidden="1" customWidth="1"/>
    <col min="36" max="36" width="7.42578125" style="11" hidden="1" customWidth="1"/>
    <col min="37" max="37" width="7.5703125" style="11" hidden="1" customWidth="1"/>
    <col min="38" max="38" width="10.7109375" style="10" hidden="1" customWidth="1"/>
    <col min="39" max="39" width="7.42578125" style="10" hidden="1" customWidth="1"/>
    <col min="40" max="40" width="11.7109375" style="10" customWidth="1"/>
    <col min="41" max="41" width="11.140625" style="10" customWidth="1"/>
    <col min="42" max="42" width="6.28515625" style="10" customWidth="1"/>
    <col min="43" max="43" width="15.140625" style="10" customWidth="1"/>
    <col min="44" max="44" width="8.85546875" style="12" customWidth="1"/>
    <col min="45" max="45" width="7" style="12" customWidth="1"/>
    <col min="46" max="46" width="5.28515625" style="12" customWidth="1"/>
    <col min="47" max="47" width="5" style="12" customWidth="1"/>
    <col min="48" max="48" width="7.85546875" style="12" customWidth="1"/>
    <col min="49" max="49" width="6.7109375" style="12" customWidth="1"/>
    <col min="50" max="50" width="5.42578125" style="12" customWidth="1"/>
    <col min="51" max="51" width="7" style="12" customWidth="1"/>
    <col min="52" max="52" width="9.140625" style="12" customWidth="1"/>
    <col min="53" max="16384" width="9" style="12"/>
  </cols>
  <sheetData>
    <row r="1" spans="1:53" ht="38.25" customHeight="1" thickBot="1" x14ac:dyDescent="0.3">
      <c r="A1" s="1"/>
      <c r="B1" s="2" t="s">
        <v>0</v>
      </c>
      <c r="C1" s="3"/>
      <c r="D1" s="3"/>
      <c r="E1" s="2" t="s">
        <v>1</v>
      </c>
      <c r="F1" s="2"/>
      <c r="G1" s="4"/>
      <c r="H1" s="5"/>
      <c r="I1" s="5"/>
      <c r="J1" s="6"/>
      <c r="K1" s="7"/>
      <c r="L1" s="7"/>
      <c r="M1" s="7"/>
      <c r="N1" s="8" t="s">
        <v>2</v>
      </c>
      <c r="O1" s="8"/>
      <c r="P1" s="8"/>
      <c r="Q1" s="8"/>
      <c r="R1" s="8"/>
      <c r="S1" s="8"/>
      <c r="T1" s="8"/>
      <c r="U1" s="9"/>
      <c r="W1" s="6"/>
      <c r="X1" s="6"/>
      <c r="Y1" s="6"/>
      <c r="AR1" s="10"/>
    </row>
    <row r="2" spans="1:53" ht="12.75" customHeight="1" thickBot="1" x14ac:dyDescent="0.3">
      <c r="A2" s="13" t="s">
        <v>3</v>
      </c>
      <c r="B2" s="14" t="s">
        <v>4</v>
      </c>
      <c r="C2" s="15"/>
      <c r="D2" s="15"/>
      <c r="E2" s="14"/>
      <c r="F2" s="16" t="s">
        <v>5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7" t="s">
        <v>6</v>
      </c>
      <c r="U2" s="18" t="s">
        <v>3</v>
      </c>
      <c r="V2" s="19" t="s">
        <v>7</v>
      </c>
      <c r="W2" s="19" t="s">
        <v>8</v>
      </c>
      <c r="X2" s="19" t="s">
        <v>9</v>
      </c>
      <c r="Y2" s="19" t="s">
        <v>10</v>
      </c>
      <c r="Z2" s="20" t="s">
        <v>11</v>
      </c>
      <c r="AA2" s="15"/>
      <c r="AB2" s="15"/>
      <c r="AC2" s="15"/>
      <c r="AD2" s="15"/>
      <c r="AE2" s="15"/>
      <c r="AF2" s="15"/>
      <c r="AG2" s="21" t="s">
        <v>12</v>
      </c>
      <c r="AH2" s="22" t="s">
        <v>13</v>
      </c>
      <c r="AI2" s="23" t="s">
        <v>13</v>
      </c>
      <c r="AJ2" s="23" t="s">
        <v>13</v>
      </c>
      <c r="AK2" s="23" t="s">
        <v>13</v>
      </c>
      <c r="AL2" s="23" t="s">
        <v>14</v>
      </c>
      <c r="AM2" s="24"/>
      <c r="AN2" s="25"/>
      <c r="AO2" s="25"/>
      <c r="AP2" s="25"/>
      <c r="AR2" s="26"/>
      <c r="AS2" s="27"/>
      <c r="AT2" s="27"/>
      <c r="AU2" s="27"/>
      <c r="AV2" s="27"/>
      <c r="AW2" s="27"/>
      <c r="AX2" s="27"/>
      <c r="AY2" s="27"/>
      <c r="AZ2" s="27"/>
      <c r="BA2" s="27"/>
    </row>
    <row r="3" spans="1:53" s="39" customFormat="1" ht="15.75" thickBot="1" x14ac:dyDescent="0.3">
      <c r="A3" s="28"/>
      <c r="B3" s="29"/>
      <c r="C3" s="29"/>
      <c r="D3" s="29"/>
      <c r="E3" s="30"/>
      <c r="F3" s="31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2"/>
      <c r="U3" s="33"/>
      <c r="V3" s="34"/>
      <c r="W3" s="34"/>
      <c r="X3" s="34"/>
      <c r="Y3" s="34"/>
      <c r="Z3" s="35"/>
      <c r="AA3" s="36"/>
      <c r="AB3" s="36"/>
      <c r="AC3" s="36"/>
      <c r="AD3" s="36"/>
      <c r="AE3" s="36"/>
      <c r="AF3" s="36"/>
      <c r="AG3" s="32"/>
      <c r="AH3" s="30"/>
      <c r="AI3" s="34"/>
      <c r="AJ3" s="34"/>
      <c r="AK3" s="34"/>
      <c r="AL3" s="34"/>
      <c r="AM3" s="24"/>
      <c r="AN3" s="25"/>
      <c r="AO3" s="25"/>
      <c r="AP3" s="25"/>
      <c r="AQ3" s="9"/>
      <c r="AR3" s="37"/>
      <c r="AS3" s="37"/>
      <c r="AT3" s="38"/>
      <c r="AU3" s="38"/>
      <c r="AV3" s="38"/>
      <c r="AW3" s="38"/>
      <c r="AX3" s="38"/>
      <c r="AY3" s="38"/>
      <c r="AZ3" s="38"/>
      <c r="BA3" s="38"/>
    </row>
    <row r="4" spans="1:53" s="39" customFormat="1" ht="71.25" customHeight="1" thickBot="1" x14ac:dyDescent="0.3">
      <c r="A4" s="40"/>
      <c r="B4" s="41" t="s">
        <v>15</v>
      </c>
      <c r="C4" s="42" t="s">
        <v>16</v>
      </c>
      <c r="D4" s="43" t="s">
        <v>17</v>
      </c>
      <c r="E4" s="44" t="s">
        <v>16</v>
      </c>
      <c r="F4" s="45" t="s">
        <v>18</v>
      </c>
      <c r="G4" s="42" t="s">
        <v>16</v>
      </c>
      <c r="H4" s="43" t="s">
        <v>19</v>
      </c>
      <c r="I4" s="42" t="s">
        <v>16</v>
      </c>
      <c r="J4" s="43" t="s">
        <v>20</v>
      </c>
      <c r="K4" s="46" t="s">
        <v>16</v>
      </c>
      <c r="L4" s="46" t="s">
        <v>21</v>
      </c>
      <c r="M4" s="46" t="s">
        <v>16</v>
      </c>
      <c r="N4" s="42" t="s">
        <v>22</v>
      </c>
      <c r="O4" s="47" t="s">
        <v>23</v>
      </c>
      <c r="P4" s="42" t="s">
        <v>16</v>
      </c>
      <c r="Q4" s="42" t="s">
        <v>24</v>
      </c>
      <c r="R4" s="42" t="s">
        <v>25</v>
      </c>
      <c r="S4" s="44" t="s">
        <v>16</v>
      </c>
      <c r="T4" s="48"/>
      <c r="U4" s="33"/>
      <c r="V4" s="49"/>
      <c r="W4" s="49"/>
      <c r="X4" s="49"/>
      <c r="Y4" s="49"/>
      <c r="Z4" s="50" t="s">
        <v>26</v>
      </c>
      <c r="AA4" s="51" t="s">
        <v>27</v>
      </c>
      <c r="AB4" s="51" t="s">
        <v>28</v>
      </c>
      <c r="AC4" s="51" t="s">
        <v>29</v>
      </c>
      <c r="AD4" s="51" t="s">
        <v>24</v>
      </c>
      <c r="AE4" s="51" t="s">
        <v>30</v>
      </c>
      <c r="AF4" s="52" t="s">
        <v>31</v>
      </c>
      <c r="AG4" s="53"/>
      <c r="AH4" s="54"/>
      <c r="AI4" s="49"/>
      <c r="AJ4" s="49"/>
      <c r="AK4" s="49"/>
      <c r="AL4" s="49"/>
      <c r="AM4" s="24"/>
      <c r="AN4" s="55"/>
      <c r="AO4" s="55"/>
      <c r="AP4" s="25"/>
      <c r="AQ4" s="9"/>
      <c r="AR4" s="37"/>
      <c r="AS4" s="37"/>
      <c r="AT4" s="38"/>
      <c r="AU4" s="38"/>
      <c r="AV4" s="38"/>
      <c r="AW4" s="38"/>
      <c r="AX4" s="38"/>
      <c r="AY4" s="38"/>
      <c r="AZ4" s="38"/>
      <c r="BA4" s="38"/>
    </row>
    <row r="5" spans="1:53" s="74" customFormat="1" ht="15.75" customHeight="1" thickBot="1" x14ac:dyDescent="0.3">
      <c r="A5" s="56" t="s">
        <v>32</v>
      </c>
      <c r="B5" s="57">
        <v>1730</v>
      </c>
      <c r="C5" s="58">
        <f>B5/V5*100</f>
        <v>99.769319492502888</v>
      </c>
      <c r="D5" s="59">
        <v>1675</v>
      </c>
      <c r="E5" s="58">
        <f>D5/W5*100</f>
        <v>109.19165580182528</v>
      </c>
      <c r="F5" s="58">
        <v>470</v>
      </c>
      <c r="G5" s="58">
        <f>F5/Z5*100</f>
        <v>62.666666666666671</v>
      </c>
      <c r="H5" s="60"/>
      <c r="I5" s="57" t="e">
        <v>#DIV/0!</v>
      </c>
      <c r="J5" s="58">
        <v>12003</v>
      </c>
      <c r="K5" s="58">
        <f>J5/AB5*100</f>
        <v>48.012</v>
      </c>
      <c r="L5" s="57"/>
      <c r="M5" s="57">
        <v>0</v>
      </c>
      <c r="N5" s="60"/>
      <c r="O5" s="61"/>
      <c r="P5" s="58" t="e">
        <v>#DIV/0!</v>
      </c>
      <c r="Q5" s="58"/>
      <c r="R5" s="58">
        <f>F5*0.45+H5*0.63+J5*0.13+L5*0.22+N5*0.32+Q5*0.35</f>
        <v>1771.89</v>
      </c>
      <c r="S5" s="58">
        <f>R5/AF5*100</f>
        <v>47.357744220232526</v>
      </c>
      <c r="T5" s="62">
        <f>R5/AG5*10</f>
        <v>9.9321188340807183</v>
      </c>
      <c r="U5" s="56" t="s">
        <v>32</v>
      </c>
      <c r="V5" s="63">
        <v>1734</v>
      </c>
      <c r="W5" s="64">
        <v>1534</v>
      </c>
      <c r="X5" s="64"/>
      <c r="Y5" s="64">
        <v>200</v>
      </c>
      <c r="Z5" s="64">
        <v>750</v>
      </c>
      <c r="AA5" s="64"/>
      <c r="AB5" s="64">
        <v>25000</v>
      </c>
      <c r="AC5" s="64"/>
      <c r="AD5" s="64"/>
      <c r="AE5" s="64">
        <v>700</v>
      </c>
      <c r="AF5" s="64">
        <v>3741.5</v>
      </c>
      <c r="AG5" s="65">
        <v>1784</v>
      </c>
      <c r="AH5" s="66">
        <v>1297</v>
      </c>
      <c r="AI5" s="67">
        <v>560</v>
      </c>
      <c r="AJ5" s="63" t="e">
        <v>#REF!</v>
      </c>
      <c r="AK5" s="63">
        <v>21.2</v>
      </c>
      <c r="AL5" s="67">
        <v>810</v>
      </c>
      <c r="AM5" s="68"/>
      <c r="AN5" s="69"/>
      <c r="AO5" s="69"/>
      <c r="AP5" s="70"/>
      <c r="AQ5" s="71"/>
      <c r="AR5" s="72"/>
      <c r="AS5" s="73"/>
    </row>
    <row r="6" spans="1:53" s="74" customFormat="1" ht="16.5" customHeight="1" thickBot="1" x14ac:dyDescent="0.3">
      <c r="A6" s="56" t="s">
        <v>33</v>
      </c>
      <c r="B6" s="57">
        <v>1664</v>
      </c>
      <c r="C6" s="58">
        <f t="shared" ref="C6:C26" si="0">B6/V6*100</f>
        <v>79.884781565050417</v>
      </c>
      <c r="D6" s="75">
        <v>1590</v>
      </c>
      <c r="E6" s="58">
        <f t="shared" ref="E6:E25" si="1">D6/W6*100</f>
        <v>88.431590656284769</v>
      </c>
      <c r="F6" s="57">
        <v>211</v>
      </c>
      <c r="G6" s="58">
        <f t="shared" ref="G6:G26" si="2">F6/Z6*100</f>
        <v>30.142857142857142</v>
      </c>
      <c r="H6" s="63"/>
      <c r="I6" s="57" t="e">
        <v>#DIV/0!</v>
      </c>
      <c r="J6" s="57">
        <v>14600</v>
      </c>
      <c r="K6" s="58">
        <f t="shared" ref="K6:K26" si="3">J6/AB6*100</f>
        <v>48.666666666666671</v>
      </c>
      <c r="L6" s="57">
        <v>225</v>
      </c>
      <c r="M6" s="57">
        <v>0</v>
      </c>
      <c r="N6" s="63"/>
      <c r="O6" s="76"/>
      <c r="P6" s="58" t="e">
        <v>#DIV/0!</v>
      </c>
      <c r="Q6" s="57"/>
      <c r="R6" s="58">
        <f t="shared" ref="R6:R25" si="4">F6*0.45+H6*0.63+J6*0.13+L6*0.22+N6*0.32+Q6*0.35</f>
        <v>2042.45</v>
      </c>
      <c r="S6" s="58">
        <f t="shared" ref="S6:S26" si="5">R6/AF6*100</f>
        <v>46.052987598647128</v>
      </c>
      <c r="T6" s="62">
        <f t="shared" ref="T6:T26" si="6">R6/AG6*10</f>
        <v>9.2168321299638993</v>
      </c>
      <c r="U6" s="56" t="s">
        <v>33</v>
      </c>
      <c r="V6" s="63">
        <v>2083</v>
      </c>
      <c r="W6" s="63">
        <v>1798</v>
      </c>
      <c r="X6" s="63"/>
      <c r="Y6" s="63">
        <v>285</v>
      </c>
      <c r="Z6" s="63">
        <v>700</v>
      </c>
      <c r="AA6" s="63"/>
      <c r="AB6" s="63">
        <v>30000</v>
      </c>
      <c r="AC6" s="63"/>
      <c r="AD6" s="63"/>
      <c r="AE6" s="63">
        <v>1000</v>
      </c>
      <c r="AF6" s="63">
        <v>4435</v>
      </c>
      <c r="AG6" s="77">
        <v>2216</v>
      </c>
      <c r="AH6" s="66">
        <v>172</v>
      </c>
      <c r="AI6" s="67">
        <v>683.2</v>
      </c>
      <c r="AJ6" s="63" t="e">
        <v>#REF!</v>
      </c>
      <c r="AK6" s="63">
        <v>20.75</v>
      </c>
      <c r="AL6" s="67">
        <v>79</v>
      </c>
      <c r="AM6" s="68"/>
      <c r="AN6" s="78" t="s">
        <v>34</v>
      </c>
      <c r="AO6" s="79"/>
      <c r="AP6" s="79"/>
      <c r="AQ6" s="71"/>
      <c r="AR6" s="72"/>
      <c r="AS6" s="73"/>
    </row>
    <row r="7" spans="1:53" s="74" customFormat="1" ht="17.25" customHeight="1" thickBot="1" x14ac:dyDescent="0.3">
      <c r="A7" s="56" t="s">
        <v>35</v>
      </c>
      <c r="B7" s="57">
        <v>1142</v>
      </c>
      <c r="C7" s="58">
        <f t="shared" si="0"/>
        <v>74.591770084911829</v>
      </c>
      <c r="D7" s="75">
        <v>670</v>
      </c>
      <c r="E7" s="58">
        <f t="shared" si="1"/>
        <v>101.36157337367624</v>
      </c>
      <c r="F7" s="57">
        <v>292</v>
      </c>
      <c r="G7" s="58">
        <f t="shared" si="2"/>
        <v>36.5</v>
      </c>
      <c r="H7" s="63"/>
      <c r="I7" s="57" t="e">
        <v>#DIV/0!</v>
      </c>
      <c r="J7" s="57">
        <v>14150</v>
      </c>
      <c r="K7" s="58">
        <f t="shared" si="3"/>
        <v>62.888888888888893</v>
      </c>
      <c r="L7" s="57"/>
      <c r="M7" s="57">
        <v>0</v>
      </c>
      <c r="N7" s="63"/>
      <c r="O7" s="76"/>
      <c r="P7" s="58" t="e">
        <v>#DIV/0!</v>
      </c>
      <c r="Q7" s="57"/>
      <c r="R7" s="58">
        <f t="shared" si="4"/>
        <v>1970.9</v>
      </c>
      <c r="S7" s="58">
        <f t="shared" si="5"/>
        <v>58.431663207826865</v>
      </c>
      <c r="T7" s="62">
        <f t="shared" si="6"/>
        <v>14.95371775417299</v>
      </c>
      <c r="U7" s="56" t="s">
        <v>35</v>
      </c>
      <c r="V7" s="63">
        <v>1531</v>
      </c>
      <c r="W7" s="63">
        <v>661</v>
      </c>
      <c r="X7" s="63">
        <v>620</v>
      </c>
      <c r="Y7" s="63">
        <v>250</v>
      </c>
      <c r="Z7" s="63">
        <v>800</v>
      </c>
      <c r="AA7" s="63"/>
      <c r="AB7" s="63">
        <v>22500</v>
      </c>
      <c r="AC7" s="57"/>
      <c r="AD7" s="57"/>
      <c r="AE7" s="57">
        <v>400</v>
      </c>
      <c r="AF7" s="63">
        <v>3373</v>
      </c>
      <c r="AG7" s="80">
        <v>1318</v>
      </c>
      <c r="AH7" s="66">
        <v>1526</v>
      </c>
      <c r="AI7" s="67">
        <v>0</v>
      </c>
      <c r="AJ7" s="63">
        <v>25.591805766312596</v>
      </c>
      <c r="AK7" s="63">
        <v>20.02</v>
      </c>
      <c r="AL7" s="67">
        <v>1438</v>
      </c>
      <c r="AM7" s="81">
        <v>575</v>
      </c>
      <c r="AN7" s="66">
        <v>0.45</v>
      </c>
      <c r="AO7" s="67" t="s">
        <v>36</v>
      </c>
      <c r="AP7" s="70"/>
      <c r="AQ7" s="71"/>
      <c r="AR7" s="72"/>
      <c r="AS7" s="73"/>
    </row>
    <row r="8" spans="1:53" s="74" customFormat="1" ht="15" customHeight="1" thickBot="1" x14ac:dyDescent="0.3">
      <c r="A8" s="56" t="s">
        <v>37</v>
      </c>
      <c r="B8" s="57">
        <v>1618</v>
      </c>
      <c r="C8" s="58">
        <f t="shared" si="0"/>
        <v>95.626477541371159</v>
      </c>
      <c r="D8" s="57">
        <v>1618</v>
      </c>
      <c r="E8" s="58">
        <f t="shared" si="1"/>
        <v>95.626477541371159</v>
      </c>
      <c r="F8" s="57">
        <v>200</v>
      </c>
      <c r="G8" s="58">
        <f t="shared" si="2"/>
        <v>50</v>
      </c>
      <c r="H8" s="63"/>
      <c r="I8" s="57" t="e">
        <v>#DIV/0!</v>
      </c>
      <c r="J8" s="57">
        <v>20284</v>
      </c>
      <c r="K8" s="58">
        <f t="shared" si="3"/>
        <v>62.412307692307692</v>
      </c>
      <c r="L8" s="57"/>
      <c r="M8" s="57">
        <v>0</v>
      </c>
      <c r="N8" s="63"/>
      <c r="O8" s="76"/>
      <c r="P8" s="58" t="e">
        <v>#DIV/0!</v>
      </c>
      <c r="Q8" s="57"/>
      <c r="R8" s="58">
        <f t="shared" si="4"/>
        <v>2726.92</v>
      </c>
      <c r="S8" s="58">
        <f t="shared" si="5"/>
        <v>60.104033502314302</v>
      </c>
      <c r="T8" s="62">
        <f t="shared" si="6"/>
        <v>16.251013110846245</v>
      </c>
      <c r="U8" s="56" t="s">
        <v>37</v>
      </c>
      <c r="V8" s="63">
        <v>1692</v>
      </c>
      <c r="W8" s="63">
        <v>1692</v>
      </c>
      <c r="X8" s="63"/>
      <c r="Y8" s="63"/>
      <c r="Z8" s="63">
        <v>400</v>
      </c>
      <c r="AA8" s="63"/>
      <c r="AB8" s="63">
        <v>32500</v>
      </c>
      <c r="AC8" s="57"/>
      <c r="AD8" s="57"/>
      <c r="AE8" s="57">
        <v>600</v>
      </c>
      <c r="AF8" s="63">
        <v>4537</v>
      </c>
      <c r="AG8" s="80">
        <v>1678</v>
      </c>
      <c r="AH8" s="66">
        <v>694</v>
      </c>
      <c r="AI8" s="67">
        <v>578</v>
      </c>
      <c r="AJ8" s="63">
        <v>27.038140643623365</v>
      </c>
      <c r="AK8" s="63">
        <v>19.88</v>
      </c>
      <c r="AL8" s="67">
        <v>756</v>
      </c>
      <c r="AM8" s="81">
        <v>1282</v>
      </c>
      <c r="AN8" s="66">
        <v>0.63</v>
      </c>
      <c r="AO8" s="67" t="s">
        <v>38</v>
      </c>
      <c r="AP8" s="70"/>
      <c r="AQ8" s="71"/>
      <c r="AR8" s="72"/>
      <c r="AS8" s="73"/>
    </row>
    <row r="9" spans="1:53" s="93" customFormat="1" ht="17.25" customHeight="1" thickBot="1" x14ac:dyDescent="0.3">
      <c r="A9" s="56" t="s">
        <v>39</v>
      </c>
      <c r="B9" s="57">
        <v>1802</v>
      </c>
      <c r="C9" s="58">
        <f t="shared" si="0"/>
        <v>74.586092715231786</v>
      </c>
      <c r="D9" s="82">
        <v>1535</v>
      </c>
      <c r="E9" s="58">
        <f t="shared" si="1"/>
        <v>72.576832151300238</v>
      </c>
      <c r="F9" s="82">
        <v>276</v>
      </c>
      <c r="G9" s="58">
        <f t="shared" si="2"/>
        <v>69</v>
      </c>
      <c r="H9" s="83"/>
      <c r="I9" s="57" t="e">
        <v>#DIV/0!</v>
      </c>
      <c r="J9" s="82">
        <v>27366</v>
      </c>
      <c r="K9" s="58">
        <f t="shared" si="3"/>
        <v>76.016666666666666</v>
      </c>
      <c r="L9" s="82">
        <v>37</v>
      </c>
      <c r="M9" s="57">
        <v>0</v>
      </c>
      <c r="N9" s="83"/>
      <c r="O9" s="84"/>
      <c r="P9" s="58" t="e">
        <v>#DIV/0!</v>
      </c>
      <c r="Q9" s="82"/>
      <c r="R9" s="58">
        <f t="shared" si="4"/>
        <v>3689.9199999999996</v>
      </c>
      <c r="S9" s="58">
        <f t="shared" si="5"/>
        <v>74.907023954526991</v>
      </c>
      <c r="T9" s="62">
        <f t="shared" si="6"/>
        <v>17.65511961722488</v>
      </c>
      <c r="U9" s="56" t="s">
        <v>39</v>
      </c>
      <c r="V9" s="63">
        <v>2416</v>
      </c>
      <c r="W9" s="83">
        <v>2115</v>
      </c>
      <c r="X9" s="83"/>
      <c r="Y9" s="83">
        <v>301</v>
      </c>
      <c r="Z9" s="83">
        <v>400</v>
      </c>
      <c r="AA9" s="83"/>
      <c r="AB9" s="83">
        <v>36000</v>
      </c>
      <c r="AC9" s="82"/>
      <c r="AD9" s="82"/>
      <c r="AE9" s="82">
        <v>300</v>
      </c>
      <c r="AF9" s="63">
        <v>4926</v>
      </c>
      <c r="AG9" s="85">
        <v>2090</v>
      </c>
      <c r="AH9" s="86">
        <v>5623</v>
      </c>
      <c r="AI9" s="87">
        <v>18</v>
      </c>
      <c r="AJ9" s="83">
        <v>23.569377990430624</v>
      </c>
      <c r="AK9" s="83">
        <v>20.43</v>
      </c>
      <c r="AL9" s="87">
        <v>5435</v>
      </c>
      <c r="AM9" s="88">
        <v>3981</v>
      </c>
      <c r="AN9" s="86">
        <v>0.13</v>
      </c>
      <c r="AO9" s="89" t="s">
        <v>40</v>
      </c>
      <c r="AP9" s="90"/>
      <c r="AQ9" s="91"/>
      <c r="AR9" s="72"/>
      <c r="AS9" s="92"/>
    </row>
    <row r="10" spans="1:53" s="74" customFormat="1" ht="17.25" customHeight="1" thickBot="1" x14ac:dyDescent="0.3">
      <c r="A10" s="56" t="s">
        <v>41</v>
      </c>
      <c r="B10" s="57">
        <v>3585</v>
      </c>
      <c r="C10" s="58">
        <f t="shared" si="0"/>
        <v>93.359375</v>
      </c>
      <c r="D10" s="57">
        <v>3585</v>
      </c>
      <c r="E10" s="58">
        <f t="shared" si="1"/>
        <v>95.855614973262021</v>
      </c>
      <c r="F10" s="57">
        <v>340</v>
      </c>
      <c r="G10" s="58">
        <f t="shared" si="2"/>
        <v>22.666666666666664</v>
      </c>
      <c r="H10" s="63"/>
      <c r="I10" s="57" t="e">
        <v>#DIV/0!</v>
      </c>
      <c r="J10" s="57">
        <v>55766</v>
      </c>
      <c r="K10" s="58">
        <f t="shared" si="3"/>
        <v>107.07757296466973</v>
      </c>
      <c r="L10" s="57"/>
      <c r="M10" s="57" t="e">
        <v>#DIV/0!</v>
      </c>
      <c r="N10" s="63"/>
      <c r="O10" s="76"/>
      <c r="P10" s="58" t="e">
        <v>#DIV/0!</v>
      </c>
      <c r="Q10" s="57"/>
      <c r="R10" s="58">
        <f t="shared" si="4"/>
        <v>7402.58</v>
      </c>
      <c r="S10" s="58">
        <f t="shared" si="5"/>
        <v>99.424879791549131</v>
      </c>
      <c r="T10" s="62">
        <f t="shared" si="6"/>
        <v>17.107880748786688</v>
      </c>
      <c r="U10" s="56" t="s">
        <v>41</v>
      </c>
      <c r="V10" s="63">
        <v>3840</v>
      </c>
      <c r="W10" s="63">
        <v>3740</v>
      </c>
      <c r="X10" s="63"/>
      <c r="Y10" s="63">
        <v>100</v>
      </c>
      <c r="Z10" s="63">
        <v>1500</v>
      </c>
      <c r="AA10" s="63"/>
      <c r="AB10" s="63">
        <v>52080</v>
      </c>
      <c r="AC10" s="57"/>
      <c r="AD10" s="57"/>
      <c r="AE10" s="57"/>
      <c r="AF10" s="63">
        <v>7445.4000000000005</v>
      </c>
      <c r="AG10" s="94">
        <v>4327</v>
      </c>
      <c r="AH10" s="66">
        <v>3121</v>
      </c>
      <c r="AI10" s="67">
        <v>681</v>
      </c>
      <c r="AJ10" s="63">
        <v>17.206840767275249</v>
      </c>
      <c r="AK10" s="63">
        <v>19.5</v>
      </c>
      <c r="AL10" s="67">
        <v>3215</v>
      </c>
      <c r="AM10" s="81">
        <v>1075</v>
      </c>
      <c r="AN10" s="66">
        <v>0.32</v>
      </c>
      <c r="AO10" s="67" t="s">
        <v>22</v>
      </c>
      <c r="AP10" s="70"/>
      <c r="AQ10" s="71"/>
      <c r="AR10" s="72"/>
      <c r="AS10" s="73"/>
    </row>
    <row r="11" spans="1:53" s="74" customFormat="1" ht="16.5" customHeight="1" thickBot="1" x14ac:dyDescent="0.3">
      <c r="A11" s="95" t="s">
        <v>42</v>
      </c>
      <c r="B11" s="57">
        <v>700</v>
      </c>
      <c r="C11" s="58">
        <f t="shared" si="0"/>
        <v>55.688146380270489</v>
      </c>
      <c r="D11" s="57">
        <v>700</v>
      </c>
      <c r="E11" s="58">
        <f t="shared" si="1"/>
        <v>63.291139240506332</v>
      </c>
      <c r="F11" s="57"/>
      <c r="G11" s="58">
        <f t="shared" si="2"/>
        <v>0</v>
      </c>
      <c r="H11" s="63"/>
      <c r="I11" s="57" t="e">
        <v>#DIV/0!</v>
      </c>
      <c r="J11" s="57">
        <v>7392</v>
      </c>
      <c r="K11" s="58">
        <f t="shared" si="3"/>
        <v>75.621483375959073</v>
      </c>
      <c r="L11" s="57"/>
      <c r="M11" s="57" t="e">
        <v>#DIV/0!</v>
      </c>
      <c r="N11" s="63"/>
      <c r="O11" s="76"/>
      <c r="P11" s="58" t="e">
        <v>#DIV/0!</v>
      </c>
      <c r="Q11" s="57"/>
      <c r="R11" s="58">
        <f t="shared" si="4"/>
        <v>960.96</v>
      </c>
      <c r="S11" s="58">
        <f t="shared" si="5"/>
        <v>68.359238840476621</v>
      </c>
      <c r="T11" s="62">
        <f t="shared" si="6"/>
        <v>14.991575663026522</v>
      </c>
      <c r="U11" s="95" t="s">
        <v>42</v>
      </c>
      <c r="V11" s="63">
        <v>1257</v>
      </c>
      <c r="W11" s="63">
        <v>1106</v>
      </c>
      <c r="X11" s="63">
        <v>151</v>
      </c>
      <c r="Y11" s="63"/>
      <c r="Z11" s="63">
        <v>300</v>
      </c>
      <c r="AA11" s="63"/>
      <c r="AB11" s="63">
        <v>9775</v>
      </c>
      <c r="AC11" s="57"/>
      <c r="AD11" s="57"/>
      <c r="AE11" s="57"/>
      <c r="AF11" s="63">
        <v>1405.75</v>
      </c>
      <c r="AG11" s="94">
        <v>641</v>
      </c>
      <c r="AH11" s="66">
        <v>1633</v>
      </c>
      <c r="AI11" s="67">
        <v>0</v>
      </c>
      <c r="AJ11" s="63">
        <v>21.930577223088925</v>
      </c>
      <c r="AK11" s="63">
        <v>20.13</v>
      </c>
      <c r="AL11" s="67">
        <v>1319</v>
      </c>
      <c r="AM11" s="81">
        <v>5150</v>
      </c>
      <c r="AN11" s="66">
        <v>0.35</v>
      </c>
      <c r="AO11" s="67" t="s">
        <v>43</v>
      </c>
      <c r="AP11" s="70"/>
      <c r="AQ11" s="71"/>
      <c r="AR11" s="72"/>
      <c r="AS11" s="73"/>
    </row>
    <row r="12" spans="1:53" s="74" customFormat="1" ht="18" customHeight="1" thickBot="1" x14ac:dyDescent="0.3">
      <c r="A12" s="95" t="s">
        <v>44</v>
      </c>
      <c r="B12" s="57">
        <v>3575</v>
      </c>
      <c r="C12" s="58">
        <f t="shared" si="0"/>
        <v>74.681428869855864</v>
      </c>
      <c r="D12" s="57">
        <v>3300</v>
      </c>
      <c r="E12" s="58">
        <f t="shared" si="1"/>
        <v>94.964028776978409</v>
      </c>
      <c r="F12" s="57">
        <v>1160</v>
      </c>
      <c r="G12" s="58">
        <f t="shared" si="2"/>
        <v>115.99999999999999</v>
      </c>
      <c r="H12" s="63"/>
      <c r="I12" s="57" t="e">
        <v>#DIV/0!</v>
      </c>
      <c r="J12" s="57">
        <v>37700</v>
      </c>
      <c r="K12" s="58">
        <f t="shared" si="3"/>
        <v>71.576932861976132</v>
      </c>
      <c r="L12" s="57"/>
      <c r="M12" s="57">
        <v>0</v>
      </c>
      <c r="N12" s="63"/>
      <c r="O12" s="76"/>
      <c r="P12" s="58" t="e">
        <v>#DIV/0!</v>
      </c>
      <c r="Q12" s="57"/>
      <c r="R12" s="58">
        <f t="shared" si="4"/>
        <v>5423</v>
      </c>
      <c r="S12" s="58">
        <f t="shared" si="5"/>
        <v>72.141433926401632</v>
      </c>
      <c r="T12" s="62">
        <f t="shared" si="6"/>
        <v>16.76352395672334</v>
      </c>
      <c r="U12" s="95" t="s">
        <v>44</v>
      </c>
      <c r="V12" s="63">
        <v>4787</v>
      </c>
      <c r="W12" s="63">
        <v>3475</v>
      </c>
      <c r="X12" s="63">
        <v>912</v>
      </c>
      <c r="Y12" s="63">
        <v>400</v>
      </c>
      <c r="Z12" s="63">
        <v>1000</v>
      </c>
      <c r="AA12" s="63"/>
      <c r="AB12" s="63">
        <v>52670.6</v>
      </c>
      <c r="AC12" s="57"/>
      <c r="AD12" s="57"/>
      <c r="AE12" s="57">
        <v>1000</v>
      </c>
      <c r="AF12" s="63">
        <v>7517.1779999999999</v>
      </c>
      <c r="AG12" s="94">
        <v>3235</v>
      </c>
      <c r="AH12" s="66">
        <v>31458</v>
      </c>
      <c r="AI12" s="67">
        <v>1152</v>
      </c>
      <c r="AJ12" s="63">
        <v>23.23702627511592</v>
      </c>
      <c r="AK12" s="63">
        <v>19.59</v>
      </c>
      <c r="AL12" s="67">
        <v>31719</v>
      </c>
      <c r="AM12" s="81">
        <v>31974</v>
      </c>
      <c r="AN12" s="66">
        <v>0.22</v>
      </c>
      <c r="AO12" s="67" t="s">
        <v>30</v>
      </c>
      <c r="AP12" s="70"/>
      <c r="AQ12" s="71"/>
      <c r="AR12" s="72"/>
      <c r="AS12" s="73"/>
    </row>
    <row r="13" spans="1:53" s="74" customFormat="1" ht="18" customHeight="1" thickBot="1" x14ac:dyDescent="0.3">
      <c r="A13" s="95" t="s">
        <v>45</v>
      </c>
      <c r="B13" s="57">
        <v>2517</v>
      </c>
      <c r="C13" s="58">
        <f t="shared" si="0"/>
        <v>82.174338883447589</v>
      </c>
      <c r="D13" s="57">
        <v>2427</v>
      </c>
      <c r="E13" s="58">
        <f t="shared" si="1"/>
        <v>147.98780487804879</v>
      </c>
      <c r="F13" s="57">
        <v>821</v>
      </c>
      <c r="G13" s="58">
        <f t="shared" si="2"/>
        <v>75.528978840846364</v>
      </c>
      <c r="H13" s="63"/>
      <c r="I13" s="57" t="e">
        <v>#DIV/0!</v>
      </c>
      <c r="J13" s="57">
        <v>30300</v>
      </c>
      <c r="K13" s="58">
        <f t="shared" si="3"/>
        <v>63.704980762357302</v>
      </c>
      <c r="L13" s="57"/>
      <c r="M13" s="57">
        <v>0</v>
      </c>
      <c r="N13" s="63"/>
      <c r="O13" s="76"/>
      <c r="P13" s="58" t="e">
        <v>#DIV/0!</v>
      </c>
      <c r="Q13" s="57"/>
      <c r="R13" s="58">
        <f t="shared" si="4"/>
        <v>4308.45</v>
      </c>
      <c r="S13" s="58">
        <f t="shared" si="5"/>
        <v>62.510700284663848</v>
      </c>
      <c r="T13" s="62">
        <f t="shared" si="6"/>
        <v>14.186532762594666</v>
      </c>
      <c r="U13" s="95" t="s">
        <v>45</v>
      </c>
      <c r="V13" s="63">
        <v>3063</v>
      </c>
      <c r="W13" s="63">
        <v>1640</v>
      </c>
      <c r="X13" s="63">
        <v>973</v>
      </c>
      <c r="Y13" s="63">
        <v>450</v>
      </c>
      <c r="Z13" s="63">
        <v>1087</v>
      </c>
      <c r="AA13" s="63"/>
      <c r="AB13" s="63">
        <v>47563</v>
      </c>
      <c r="AC13" s="57"/>
      <c r="AD13" s="57"/>
      <c r="AE13" s="57">
        <v>1000</v>
      </c>
      <c r="AF13" s="63">
        <v>6892.34</v>
      </c>
      <c r="AG13" s="80">
        <v>3037</v>
      </c>
      <c r="AH13" s="96">
        <v>335</v>
      </c>
      <c r="AI13" s="67">
        <v>107</v>
      </c>
      <c r="AJ13" s="63" t="e">
        <v>#REF!</v>
      </c>
      <c r="AK13" s="63">
        <v>20.51</v>
      </c>
      <c r="AL13" s="67">
        <v>208</v>
      </c>
      <c r="AM13" s="68"/>
      <c r="AN13" s="66">
        <v>0.97</v>
      </c>
      <c r="AO13" s="67" t="s">
        <v>46</v>
      </c>
      <c r="AP13" s="70"/>
      <c r="AQ13" s="71"/>
      <c r="AR13" s="72"/>
      <c r="AS13" s="73"/>
    </row>
    <row r="14" spans="1:53" s="74" customFormat="1" ht="15.75" customHeight="1" thickBot="1" x14ac:dyDescent="0.3">
      <c r="A14" s="95" t="s">
        <v>47</v>
      </c>
      <c r="B14" s="57">
        <v>1067</v>
      </c>
      <c r="C14" s="58">
        <f t="shared" si="0"/>
        <v>64.863221884498472</v>
      </c>
      <c r="D14" s="57">
        <v>886</v>
      </c>
      <c r="E14" s="58">
        <f t="shared" si="1"/>
        <v>61.019283746556475</v>
      </c>
      <c r="F14" s="63">
        <v>12</v>
      </c>
      <c r="G14" s="58">
        <f t="shared" si="2"/>
        <v>6</v>
      </c>
      <c r="H14" s="63"/>
      <c r="I14" s="57" t="e">
        <v>#DIV/0!</v>
      </c>
      <c r="J14" s="57">
        <v>12318</v>
      </c>
      <c r="K14" s="58">
        <f t="shared" si="3"/>
        <v>79.470967741935482</v>
      </c>
      <c r="L14" s="57"/>
      <c r="M14" s="57" t="e">
        <v>#DIV/0!</v>
      </c>
      <c r="N14" s="63"/>
      <c r="O14" s="76"/>
      <c r="P14" s="58" t="e">
        <v>#DIV/0!</v>
      </c>
      <c r="Q14" s="57"/>
      <c r="R14" s="58">
        <f t="shared" si="4"/>
        <v>1606.7400000000002</v>
      </c>
      <c r="S14" s="58">
        <f t="shared" si="5"/>
        <v>76.329691211401439</v>
      </c>
      <c r="T14" s="62">
        <f t="shared" si="6"/>
        <v>14.70027447392498</v>
      </c>
      <c r="U14" s="95" t="s">
        <v>47</v>
      </c>
      <c r="V14" s="63">
        <v>1645</v>
      </c>
      <c r="W14" s="63">
        <v>1452</v>
      </c>
      <c r="X14" s="63"/>
      <c r="Y14" s="63">
        <v>193</v>
      </c>
      <c r="Z14" s="63">
        <v>200</v>
      </c>
      <c r="AA14" s="63"/>
      <c r="AB14" s="63">
        <v>15500</v>
      </c>
      <c r="AC14" s="57"/>
      <c r="AD14" s="57"/>
      <c r="AE14" s="57"/>
      <c r="AF14" s="63">
        <v>2105</v>
      </c>
      <c r="AG14" s="94">
        <v>1093</v>
      </c>
      <c r="AH14" s="66">
        <v>20575</v>
      </c>
      <c r="AI14" s="67">
        <v>0</v>
      </c>
      <c r="AJ14" s="63">
        <v>19.258920402561756</v>
      </c>
      <c r="AK14" s="63">
        <v>16.41</v>
      </c>
      <c r="AL14" s="67">
        <v>20037</v>
      </c>
      <c r="AM14" s="81">
        <v>20377</v>
      </c>
      <c r="AN14" s="67">
        <v>0.45</v>
      </c>
      <c r="AO14" s="67" t="s">
        <v>36</v>
      </c>
      <c r="AP14" s="70"/>
      <c r="AQ14" s="71"/>
      <c r="AR14" s="72"/>
      <c r="AS14" s="73"/>
    </row>
    <row r="15" spans="1:53" s="74" customFormat="1" ht="18" customHeight="1" thickBot="1" x14ac:dyDescent="0.3">
      <c r="A15" s="95" t="s">
        <v>48</v>
      </c>
      <c r="B15" s="57">
        <v>2129</v>
      </c>
      <c r="C15" s="58">
        <f t="shared" si="0"/>
        <v>97.392497712717301</v>
      </c>
      <c r="D15" s="57">
        <v>1979</v>
      </c>
      <c r="E15" s="58">
        <f t="shared" si="1"/>
        <v>97.200392927308442</v>
      </c>
      <c r="F15" s="57">
        <v>500</v>
      </c>
      <c r="G15" s="58">
        <f t="shared" si="2"/>
        <v>58.82352941176471</v>
      </c>
      <c r="H15" s="57"/>
      <c r="I15" s="57" t="e">
        <v>#DIV/0!</v>
      </c>
      <c r="J15" s="57">
        <v>22518</v>
      </c>
      <c r="K15" s="58">
        <f t="shared" si="3"/>
        <v>112.58999999999999</v>
      </c>
      <c r="L15" s="57"/>
      <c r="M15" s="57">
        <v>0</v>
      </c>
      <c r="N15" s="63"/>
      <c r="O15" s="76"/>
      <c r="P15" s="58" t="e">
        <v>#DIV/0!</v>
      </c>
      <c r="Q15" s="57"/>
      <c r="R15" s="58">
        <f t="shared" si="4"/>
        <v>3152.34</v>
      </c>
      <c r="S15" s="58">
        <f t="shared" si="5"/>
        <v>102.66536394723987</v>
      </c>
      <c r="T15" s="62">
        <f t="shared" si="6"/>
        <v>19.813576367064741</v>
      </c>
      <c r="U15" s="95" t="s">
        <v>48</v>
      </c>
      <c r="V15" s="63">
        <v>2186</v>
      </c>
      <c r="W15" s="63">
        <v>2036</v>
      </c>
      <c r="X15" s="63"/>
      <c r="Y15" s="63">
        <v>150</v>
      </c>
      <c r="Z15" s="63">
        <v>850</v>
      </c>
      <c r="AA15" s="63"/>
      <c r="AB15" s="63">
        <v>20000</v>
      </c>
      <c r="AC15" s="57"/>
      <c r="AD15" s="57"/>
      <c r="AE15" s="57">
        <v>400</v>
      </c>
      <c r="AF15" s="63">
        <v>3070.5</v>
      </c>
      <c r="AG15" s="94">
        <v>1591</v>
      </c>
      <c r="AH15" s="66">
        <v>1053</v>
      </c>
      <c r="AI15" s="67">
        <v>376</v>
      </c>
      <c r="AJ15" s="63">
        <v>19.299182903834065</v>
      </c>
      <c r="AK15" s="63">
        <v>19.309999999999999</v>
      </c>
      <c r="AL15" s="67">
        <v>995</v>
      </c>
      <c r="AM15" s="81">
        <v>1387</v>
      </c>
      <c r="AN15" s="70"/>
      <c r="AO15" s="70"/>
      <c r="AP15" s="70"/>
      <c r="AQ15" s="71"/>
      <c r="AR15" s="72"/>
      <c r="AS15" s="73"/>
    </row>
    <row r="16" spans="1:53" s="74" customFormat="1" ht="18" customHeight="1" thickBot="1" x14ac:dyDescent="0.3">
      <c r="A16" s="95" t="s">
        <v>49</v>
      </c>
      <c r="B16" s="57">
        <v>100</v>
      </c>
      <c r="C16" s="58">
        <f t="shared" si="0"/>
        <v>50.251256281407031</v>
      </c>
      <c r="D16" s="57">
        <v>24</v>
      </c>
      <c r="E16" s="58">
        <f t="shared" si="1"/>
        <v>100</v>
      </c>
      <c r="F16" s="57"/>
      <c r="G16" s="58" t="e">
        <f t="shared" si="2"/>
        <v>#DIV/0!</v>
      </c>
      <c r="H16" s="97">
        <v>235</v>
      </c>
      <c r="I16" s="57">
        <f>H16/AA16*100</f>
        <v>67.142857142857139</v>
      </c>
      <c r="J16" s="57"/>
      <c r="K16" s="58" t="e">
        <f t="shared" si="3"/>
        <v>#DIV/0!</v>
      </c>
      <c r="L16" s="57"/>
      <c r="M16" s="57" t="e">
        <v>#DIV/0!</v>
      </c>
      <c r="N16" s="63"/>
      <c r="O16" s="76"/>
      <c r="P16" s="58" t="e">
        <v>#DIV/0!</v>
      </c>
      <c r="Q16" s="57"/>
      <c r="R16" s="58">
        <f t="shared" si="4"/>
        <v>148.05000000000001</v>
      </c>
      <c r="S16" s="58" t="e">
        <f t="shared" si="5"/>
        <v>#DIV/0!</v>
      </c>
      <c r="T16" s="62" t="e">
        <f t="shared" si="6"/>
        <v>#DIV/0!</v>
      </c>
      <c r="U16" s="95" t="s">
        <v>49</v>
      </c>
      <c r="V16" s="63">
        <v>199</v>
      </c>
      <c r="W16" s="63">
        <v>24</v>
      </c>
      <c r="X16" s="63"/>
      <c r="Y16" s="63">
        <v>175</v>
      </c>
      <c r="Z16" s="63"/>
      <c r="AA16" s="63">
        <v>350</v>
      </c>
      <c r="AB16" s="63"/>
      <c r="AC16" s="57"/>
      <c r="AD16" s="57"/>
      <c r="AE16" s="57"/>
      <c r="AF16" s="63">
        <v>0</v>
      </c>
      <c r="AG16" s="80"/>
      <c r="AH16" s="66">
        <v>3786</v>
      </c>
      <c r="AI16" s="67">
        <v>0</v>
      </c>
      <c r="AJ16" s="63" t="e">
        <v>#REF!</v>
      </c>
      <c r="AK16" s="63">
        <v>19.239999999999998</v>
      </c>
      <c r="AL16" s="67">
        <v>3612</v>
      </c>
      <c r="AM16" s="68"/>
      <c r="AN16" s="70"/>
      <c r="AO16" s="70"/>
      <c r="AP16" s="70"/>
      <c r="AQ16" s="71"/>
      <c r="AR16" s="72"/>
      <c r="AS16" s="73"/>
    </row>
    <row r="17" spans="1:52" s="74" customFormat="1" ht="16.5" thickBot="1" x14ac:dyDescent="0.3">
      <c r="A17" s="95" t="s">
        <v>50</v>
      </c>
      <c r="B17" s="57">
        <v>7572</v>
      </c>
      <c r="C17" s="58">
        <f t="shared" si="0"/>
        <v>100</v>
      </c>
      <c r="D17" s="57">
        <v>7572</v>
      </c>
      <c r="E17" s="58">
        <f t="shared" si="1"/>
        <v>100</v>
      </c>
      <c r="F17" s="57">
        <v>1337</v>
      </c>
      <c r="G17" s="58">
        <f t="shared" si="2"/>
        <v>74.277777777777771</v>
      </c>
      <c r="H17" s="98"/>
      <c r="I17" s="99" t="e">
        <v>#DIV/0!</v>
      </c>
      <c r="J17" s="57">
        <v>85377</v>
      </c>
      <c r="K17" s="58">
        <f t="shared" si="3"/>
        <v>85.37700000000001</v>
      </c>
      <c r="L17" s="57">
        <v>14</v>
      </c>
      <c r="M17" s="57">
        <v>0</v>
      </c>
      <c r="N17" s="63"/>
      <c r="O17" s="76"/>
      <c r="P17" s="58" t="e">
        <v>#DIV/0!</v>
      </c>
      <c r="Q17" s="57"/>
      <c r="R17" s="58">
        <f t="shared" si="4"/>
        <v>11703.74</v>
      </c>
      <c r="S17" s="58">
        <f t="shared" si="5"/>
        <v>82.964060395548316</v>
      </c>
      <c r="T17" s="62">
        <f t="shared" si="6"/>
        <v>19.018102047448814</v>
      </c>
      <c r="U17" s="95" t="s">
        <v>50</v>
      </c>
      <c r="V17" s="63">
        <v>7572</v>
      </c>
      <c r="W17" s="64">
        <v>7572</v>
      </c>
      <c r="X17" s="64"/>
      <c r="Y17" s="64"/>
      <c r="Z17" s="64">
        <v>1800</v>
      </c>
      <c r="AA17" s="64"/>
      <c r="AB17" s="64">
        <v>100000</v>
      </c>
      <c r="AC17" s="64"/>
      <c r="AD17" s="64"/>
      <c r="AE17" s="64">
        <v>1350</v>
      </c>
      <c r="AF17" s="63">
        <v>14107</v>
      </c>
      <c r="AG17" s="64">
        <v>6154</v>
      </c>
      <c r="AH17" s="66">
        <v>3588</v>
      </c>
      <c r="AI17" s="67">
        <v>0</v>
      </c>
      <c r="AJ17" s="63" t="e">
        <v>#REF!</v>
      </c>
      <c r="AK17" s="63">
        <v>17.52</v>
      </c>
      <c r="AL17" s="67">
        <v>3187</v>
      </c>
      <c r="AM17" s="68"/>
      <c r="AN17" s="100"/>
      <c r="AO17" s="70"/>
      <c r="AP17" s="70"/>
      <c r="AQ17" s="71"/>
      <c r="AR17" s="72"/>
      <c r="AS17" s="73"/>
    </row>
    <row r="18" spans="1:52" s="74" customFormat="1" ht="16.5" thickBot="1" x14ac:dyDescent="0.3">
      <c r="A18" s="101" t="s">
        <v>51</v>
      </c>
      <c r="B18" s="57">
        <v>1350</v>
      </c>
      <c r="C18" s="58">
        <f t="shared" si="0"/>
        <v>100</v>
      </c>
      <c r="D18" s="57">
        <v>1350</v>
      </c>
      <c r="E18" s="58">
        <f t="shared" si="1"/>
        <v>100</v>
      </c>
      <c r="F18" s="57">
        <v>600</v>
      </c>
      <c r="G18" s="58">
        <f t="shared" si="2"/>
        <v>109.09090909090908</v>
      </c>
      <c r="H18" s="98"/>
      <c r="I18" s="99" t="e">
        <v>#DIV/0!</v>
      </c>
      <c r="J18" s="57">
        <v>17333</v>
      </c>
      <c r="K18" s="58">
        <f t="shared" si="3"/>
        <v>101.95882352941177</v>
      </c>
      <c r="L18" s="57"/>
      <c r="M18" s="57" t="e">
        <v>#DIV/0!</v>
      </c>
      <c r="N18" s="63"/>
      <c r="O18" s="76"/>
      <c r="P18" s="58" t="e">
        <v>#DIV/0!</v>
      </c>
      <c r="Q18" s="57"/>
      <c r="R18" s="58">
        <f t="shared" si="4"/>
        <v>2523.29</v>
      </c>
      <c r="S18" s="58">
        <f t="shared" si="5"/>
        <v>102.67711088504579</v>
      </c>
      <c r="T18" s="62">
        <f t="shared" si="6"/>
        <v>17.694880785413744</v>
      </c>
      <c r="U18" s="101" t="s">
        <v>51</v>
      </c>
      <c r="V18" s="63">
        <v>1350</v>
      </c>
      <c r="W18" s="64">
        <v>1350</v>
      </c>
      <c r="X18" s="64"/>
      <c r="Y18" s="64"/>
      <c r="Z18" s="64">
        <v>550</v>
      </c>
      <c r="AA18" s="64"/>
      <c r="AB18" s="64">
        <v>17000</v>
      </c>
      <c r="AC18" s="64"/>
      <c r="AD18" s="64"/>
      <c r="AE18" s="64"/>
      <c r="AF18" s="63">
        <v>2457.5</v>
      </c>
      <c r="AG18" s="102">
        <v>1426</v>
      </c>
      <c r="AH18" s="66"/>
      <c r="AI18" s="67"/>
      <c r="AJ18" s="63"/>
      <c r="AK18" s="63"/>
      <c r="AL18" s="67"/>
      <c r="AM18" s="68"/>
      <c r="AN18" s="103"/>
      <c r="AO18" s="70"/>
      <c r="AP18" s="70"/>
      <c r="AQ18" s="71"/>
      <c r="AR18" s="72"/>
      <c r="AS18" s="73"/>
    </row>
    <row r="19" spans="1:52" s="74" customFormat="1" ht="16.5" thickBot="1" x14ac:dyDescent="0.3">
      <c r="A19" s="101" t="s">
        <v>52</v>
      </c>
      <c r="B19" s="57">
        <v>160</v>
      </c>
      <c r="C19" s="58">
        <f t="shared" si="0"/>
        <v>93.023255813953483</v>
      </c>
      <c r="D19" s="57">
        <v>160</v>
      </c>
      <c r="E19" s="58">
        <f t="shared" si="1"/>
        <v>93.023255813953483</v>
      </c>
      <c r="F19" s="57">
        <v>175</v>
      </c>
      <c r="G19" s="58">
        <f t="shared" si="2"/>
        <v>70</v>
      </c>
      <c r="H19" s="98"/>
      <c r="I19" s="99" t="e">
        <v>#DIV/0!</v>
      </c>
      <c r="J19" s="57">
        <v>950</v>
      </c>
      <c r="K19" s="58">
        <f t="shared" si="3"/>
        <v>47.5</v>
      </c>
      <c r="L19" s="57"/>
      <c r="M19" s="57">
        <v>0</v>
      </c>
      <c r="N19" s="63"/>
      <c r="O19" s="76"/>
      <c r="P19" s="58" t="e">
        <v>#DIV/0!</v>
      </c>
      <c r="Q19" s="57"/>
      <c r="R19" s="58">
        <f t="shared" si="4"/>
        <v>202.25</v>
      </c>
      <c r="S19" s="58">
        <f t="shared" si="5"/>
        <v>48.559423769507802</v>
      </c>
      <c r="T19" s="62">
        <f t="shared" si="6"/>
        <v>18.726851851851851</v>
      </c>
      <c r="U19" s="101" t="s">
        <v>52</v>
      </c>
      <c r="V19" s="63">
        <v>172</v>
      </c>
      <c r="W19" s="64">
        <v>172</v>
      </c>
      <c r="X19" s="64"/>
      <c r="Y19" s="64"/>
      <c r="Z19" s="64">
        <v>250</v>
      </c>
      <c r="AA19" s="64"/>
      <c r="AB19" s="64">
        <v>2000</v>
      </c>
      <c r="AC19" s="64"/>
      <c r="AD19" s="64"/>
      <c r="AE19" s="64">
        <v>200</v>
      </c>
      <c r="AF19" s="63">
        <v>416.5</v>
      </c>
      <c r="AG19" s="102">
        <v>108</v>
      </c>
      <c r="AH19" s="66"/>
      <c r="AI19" s="67"/>
      <c r="AJ19" s="63"/>
      <c r="AK19" s="63"/>
      <c r="AL19" s="67"/>
      <c r="AM19" s="68"/>
      <c r="AN19" s="103"/>
      <c r="AO19" s="70"/>
      <c r="AP19" s="70"/>
      <c r="AQ19" s="71"/>
      <c r="AR19" s="72"/>
      <c r="AS19" s="73"/>
    </row>
    <row r="20" spans="1:52" s="74" customFormat="1" ht="32.25" thickBot="1" x14ac:dyDescent="0.3">
      <c r="A20" s="104" t="s">
        <v>53</v>
      </c>
      <c r="B20" s="57">
        <v>80</v>
      </c>
      <c r="C20" s="58">
        <f t="shared" si="0"/>
        <v>59.701492537313428</v>
      </c>
      <c r="D20" s="57">
        <v>80</v>
      </c>
      <c r="E20" s="58">
        <f t="shared" si="1"/>
        <v>59.701492537313428</v>
      </c>
      <c r="F20" s="57">
        <v>80</v>
      </c>
      <c r="G20" s="58">
        <f t="shared" si="2"/>
        <v>47.058823529411761</v>
      </c>
      <c r="H20" s="98"/>
      <c r="I20" s="99" t="e">
        <v>#DIV/0!</v>
      </c>
      <c r="J20" s="57"/>
      <c r="K20" s="58" t="e">
        <f t="shared" si="3"/>
        <v>#DIV/0!</v>
      </c>
      <c r="L20" s="57"/>
      <c r="M20" s="57" t="e">
        <v>#DIV/0!</v>
      </c>
      <c r="N20" s="63"/>
      <c r="O20" s="76"/>
      <c r="P20" s="58" t="e">
        <v>#DIV/0!</v>
      </c>
      <c r="Q20" s="57"/>
      <c r="R20" s="58">
        <f t="shared" si="4"/>
        <v>36</v>
      </c>
      <c r="S20" s="58">
        <f t="shared" si="5"/>
        <v>47.058823529411761</v>
      </c>
      <c r="T20" s="62">
        <f t="shared" si="6"/>
        <v>9.7297297297297298</v>
      </c>
      <c r="U20" s="66" t="s">
        <v>53</v>
      </c>
      <c r="V20" s="63">
        <v>134</v>
      </c>
      <c r="W20" s="64">
        <v>134</v>
      </c>
      <c r="X20" s="64"/>
      <c r="Y20" s="64"/>
      <c r="Z20" s="64">
        <v>170</v>
      </c>
      <c r="AA20" s="64"/>
      <c r="AB20" s="64"/>
      <c r="AC20" s="64"/>
      <c r="AD20" s="64"/>
      <c r="AE20" s="64"/>
      <c r="AF20" s="63">
        <v>76.5</v>
      </c>
      <c r="AG20" s="102">
        <v>37</v>
      </c>
      <c r="AH20" s="66"/>
      <c r="AI20" s="67"/>
      <c r="AJ20" s="63"/>
      <c r="AK20" s="63"/>
      <c r="AL20" s="67"/>
      <c r="AM20" s="68"/>
      <c r="AN20" s="103"/>
      <c r="AO20" s="70"/>
      <c r="AP20" s="70"/>
      <c r="AQ20" s="71"/>
      <c r="AR20" s="72"/>
      <c r="AS20" s="73"/>
    </row>
    <row r="21" spans="1:52" s="74" customFormat="1" ht="15.75" thickBot="1" x14ac:dyDescent="0.3">
      <c r="A21" s="66" t="s">
        <v>54</v>
      </c>
      <c r="B21" s="57">
        <v>404</v>
      </c>
      <c r="C21" s="58">
        <f t="shared" si="0"/>
        <v>31.636648394675021</v>
      </c>
      <c r="D21" s="57">
        <v>404</v>
      </c>
      <c r="E21" s="58">
        <f t="shared" si="1"/>
        <v>31.636648394675021</v>
      </c>
      <c r="F21" s="57"/>
      <c r="G21" s="58" t="e">
        <f t="shared" si="2"/>
        <v>#DIV/0!</v>
      </c>
      <c r="H21" s="98"/>
      <c r="I21" s="99" t="e">
        <v>#DIV/0!</v>
      </c>
      <c r="J21" s="57">
        <v>3780</v>
      </c>
      <c r="K21" s="58" t="e">
        <f t="shared" si="3"/>
        <v>#DIV/0!</v>
      </c>
      <c r="L21" s="57"/>
      <c r="M21" s="57" t="e">
        <v>#DIV/0!</v>
      </c>
      <c r="N21" s="63"/>
      <c r="O21" s="76"/>
      <c r="P21" s="58" t="e">
        <v>#DIV/0!</v>
      </c>
      <c r="Q21" s="57"/>
      <c r="R21" s="58">
        <f t="shared" si="4"/>
        <v>491.40000000000003</v>
      </c>
      <c r="S21" s="58" t="e">
        <f t="shared" si="5"/>
        <v>#DIV/0!</v>
      </c>
      <c r="T21" s="62">
        <f t="shared" si="6"/>
        <v>5.3355048859934859</v>
      </c>
      <c r="U21" s="105" t="s">
        <v>55</v>
      </c>
      <c r="V21" s="63">
        <v>1277</v>
      </c>
      <c r="W21" s="64">
        <v>1277</v>
      </c>
      <c r="X21" s="64"/>
      <c r="Y21" s="64"/>
      <c r="Z21" s="64"/>
      <c r="AA21" s="64"/>
      <c r="AB21" s="64"/>
      <c r="AC21" s="64"/>
      <c r="AD21" s="64"/>
      <c r="AE21" s="64"/>
      <c r="AF21" s="63">
        <v>0</v>
      </c>
      <c r="AG21" s="102">
        <v>921</v>
      </c>
      <c r="AH21" s="66"/>
      <c r="AI21" s="67"/>
      <c r="AJ21" s="63"/>
      <c r="AK21" s="63"/>
      <c r="AL21" s="67"/>
      <c r="AM21" s="68"/>
      <c r="AN21" s="103"/>
      <c r="AO21" s="70"/>
      <c r="AP21" s="70"/>
      <c r="AQ21" s="71"/>
      <c r="AR21" s="72"/>
      <c r="AS21" s="73"/>
    </row>
    <row r="22" spans="1:52" s="74" customFormat="1" ht="15.75" thickBot="1" x14ac:dyDescent="0.3">
      <c r="A22" s="66"/>
      <c r="B22" s="57">
        <f t="shared" ref="B22:B25" si="7">SUM(D22)</f>
        <v>0</v>
      </c>
      <c r="C22" s="58" t="e">
        <f t="shared" si="0"/>
        <v>#DIV/0!</v>
      </c>
      <c r="D22" s="57"/>
      <c r="E22" s="58" t="e">
        <f t="shared" si="1"/>
        <v>#DIV/0!</v>
      </c>
      <c r="F22" s="57"/>
      <c r="G22" s="58" t="e">
        <f t="shared" si="2"/>
        <v>#DIV/0!</v>
      </c>
      <c r="H22" s="106"/>
      <c r="I22" s="57" t="e">
        <v>#DIV/0!</v>
      </c>
      <c r="J22" s="57"/>
      <c r="K22" s="58" t="e">
        <f t="shared" si="3"/>
        <v>#DIV/0!</v>
      </c>
      <c r="L22" s="57"/>
      <c r="M22" s="57" t="e">
        <v>#DIV/0!</v>
      </c>
      <c r="N22" s="63"/>
      <c r="O22" s="76"/>
      <c r="P22" s="58" t="e">
        <v>#DIV/0!</v>
      </c>
      <c r="Q22" s="57"/>
      <c r="R22" s="58">
        <f t="shared" si="4"/>
        <v>0</v>
      </c>
      <c r="S22" s="58" t="e">
        <f t="shared" si="5"/>
        <v>#DIV/0!</v>
      </c>
      <c r="T22" s="62" t="e">
        <f t="shared" si="6"/>
        <v>#DIV/0!</v>
      </c>
      <c r="U22" s="105"/>
      <c r="V22" s="63">
        <v>0</v>
      </c>
      <c r="W22" s="64"/>
      <c r="X22" s="64"/>
      <c r="Y22" s="64"/>
      <c r="Z22" s="64"/>
      <c r="AA22" s="64"/>
      <c r="AB22" s="64"/>
      <c r="AC22" s="64"/>
      <c r="AD22" s="64"/>
      <c r="AE22" s="64"/>
      <c r="AF22" s="63">
        <v>0</v>
      </c>
      <c r="AG22" s="102"/>
      <c r="AH22" s="66"/>
      <c r="AI22" s="67"/>
      <c r="AJ22" s="63"/>
      <c r="AK22" s="63"/>
      <c r="AL22" s="67"/>
      <c r="AM22" s="68"/>
      <c r="AN22" s="103"/>
      <c r="AO22" s="70"/>
      <c r="AP22" s="70"/>
      <c r="AQ22" s="71"/>
      <c r="AR22" s="72"/>
      <c r="AS22" s="73"/>
    </row>
    <row r="23" spans="1:52" s="74" customFormat="1" ht="15.75" thickBot="1" x14ac:dyDescent="0.3">
      <c r="A23" s="66"/>
      <c r="B23" s="57">
        <f t="shared" si="7"/>
        <v>0</v>
      </c>
      <c r="C23" s="58" t="e">
        <f t="shared" si="0"/>
        <v>#DIV/0!</v>
      </c>
      <c r="D23" s="57"/>
      <c r="E23" s="58" t="e">
        <f t="shared" si="1"/>
        <v>#DIV/0!</v>
      </c>
      <c r="F23" s="57"/>
      <c r="G23" s="58" t="e">
        <f t="shared" si="2"/>
        <v>#DIV/0!</v>
      </c>
      <c r="H23" s="98"/>
      <c r="I23" s="99" t="e">
        <v>#DIV/0!</v>
      </c>
      <c r="J23" s="57"/>
      <c r="K23" s="58" t="e">
        <f t="shared" si="3"/>
        <v>#DIV/0!</v>
      </c>
      <c r="L23" s="57"/>
      <c r="M23" s="57" t="e">
        <v>#DIV/0!</v>
      </c>
      <c r="N23" s="63"/>
      <c r="O23" s="76"/>
      <c r="P23" s="58" t="e">
        <v>#DIV/0!</v>
      </c>
      <c r="Q23" s="57"/>
      <c r="R23" s="58">
        <f t="shared" si="4"/>
        <v>0</v>
      </c>
      <c r="S23" s="58" t="e">
        <f t="shared" si="5"/>
        <v>#DIV/0!</v>
      </c>
      <c r="T23" s="62" t="e">
        <f t="shared" si="6"/>
        <v>#DIV/0!</v>
      </c>
      <c r="U23" s="105"/>
      <c r="V23" s="63">
        <v>0</v>
      </c>
      <c r="W23" s="64"/>
      <c r="X23" s="64"/>
      <c r="Y23" s="64"/>
      <c r="Z23" s="64"/>
      <c r="AA23" s="64"/>
      <c r="AB23" s="64"/>
      <c r="AC23" s="64"/>
      <c r="AD23" s="64"/>
      <c r="AE23" s="64"/>
      <c r="AF23" s="63">
        <v>0</v>
      </c>
      <c r="AG23" s="102"/>
      <c r="AH23" s="66"/>
      <c r="AI23" s="67"/>
      <c r="AJ23" s="63"/>
      <c r="AK23" s="63"/>
      <c r="AL23" s="67"/>
      <c r="AM23" s="68"/>
      <c r="AN23" s="103"/>
      <c r="AO23" s="70"/>
      <c r="AP23" s="70"/>
      <c r="AQ23" s="71"/>
      <c r="AR23" s="72"/>
      <c r="AS23" s="73"/>
    </row>
    <row r="24" spans="1:52" s="74" customFormat="1" ht="15.75" thickBot="1" x14ac:dyDescent="0.3">
      <c r="A24" s="66"/>
      <c r="B24" s="57">
        <f t="shared" si="7"/>
        <v>0</v>
      </c>
      <c r="C24" s="58" t="e">
        <f t="shared" si="0"/>
        <v>#DIV/0!</v>
      </c>
      <c r="D24" s="57"/>
      <c r="E24" s="58" t="e">
        <f t="shared" si="1"/>
        <v>#DIV/0!</v>
      </c>
      <c r="F24" s="57"/>
      <c r="G24" s="58" t="e">
        <f t="shared" si="2"/>
        <v>#DIV/0!</v>
      </c>
      <c r="H24" s="98"/>
      <c r="I24" s="99" t="e">
        <v>#DIV/0!</v>
      </c>
      <c r="J24" s="57"/>
      <c r="K24" s="58" t="e">
        <f t="shared" si="3"/>
        <v>#DIV/0!</v>
      </c>
      <c r="L24" s="57"/>
      <c r="M24" s="57" t="e">
        <v>#DIV/0!</v>
      </c>
      <c r="N24" s="63"/>
      <c r="O24" s="76"/>
      <c r="P24" s="58" t="e">
        <v>#DIV/0!</v>
      </c>
      <c r="Q24" s="57"/>
      <c r="R24" s="58">
        <f t="shared" si="4"/>
        <v>0</v>
      </c>
      <c r="S24" s="58" t="e">
        <f t="shared" si="5"/>
        <v>#DIV/0!</v>
      </c>
      <c r="T24" s="62" t="e">
        <f t="shared" si="6"/>
        <v>#DIV/0!</v>
      </c>
      <c r="U24" s="107"/>
      <c r="V24" s="63">
        <v>0</v>
      </c>
      <c r="W24" s="64"/>
      <c r="X24" s="64"/>
      <c r="Y24" s="64"/>
      <c r="Z24" s="64"/>
      <c r="AA24" s="64"/>
      <c r="AB24" s="64"/>
      <c r="AC24" s="64"/>
      <c r="AD24" s="64"/>
      <c r="AE24" s="64"/>
      <c r="AF24" s="63">
        <v>0</v>
      </c>
      <c r="AG24" s="102"/>
      <c r="AH24" s="66"/>
      <c r="AI24" s="67"/>
      <c r="AJ24" s="63"/>
      <c r="AK24" s="63"/>
      <c r="AL24" s="67"/>
      <c r="AM24" s="68"/>
      <c r="AN24" s="103"/>
      <c r="AO24" s="70"/>
      <c r="AP24" s="70"/>
      <c r="AQ24" s="71"/>
      <c r="AR24" s="72"/>
      <c r="AS24" s="73"/>
    </row>
    <row r="25" spans="1:52" s="74" customFormat="1" ht="15.75" thickBot="1" x14ac:dyDescent="0.3">
      <c r="A25" s="67"/>
      <c r="B25" s="57">
        <f t="shared" si="7"/>
        <v>0</v>
      </c>
      <c r="C25" s="58" t="e">
        <f t="shared" si="0"/>
        <v>#DIV/0!</v>
      </c>
      <c r="D25" s="57"/>
      <c r="E25" s="58" t="e">
        <f t="shared" si="1"/>
        <v>#DIV/0!</v>
      </c>
      <c r="F25" s="57"/>
      <c r="G25" s="58" t="e">
        <f t="shared" si="2"/>
        <v>#DIV/0!</v>
      </c>
      <c r="H25" s="60"/>
      <c r="I25" s="57" t="e">
        <v>#DIV/0!</v>
      </c>
      <c r="J25" s="57"/>
      <c r="K25" s="58" t="e">
        <f t="shared" si="3"/>
        <v>#DIV/0!</v>
      </c>
      <c r="L25" s="57"/>
      <c r="M25" s="57" t="e">
        <v>#DIV/0!</v>
      </c>
      <c r="N25" s="63"/>
      <c r="O25" s="76"/>
      <c r="P25" s="58" t="e">
        <v>#DIV/0!</v>
      </c>
      <c r="Q25" s="57"/>
      <c r="R25" s="58">
        <f t="shared" si="4"/>
        <v>0</v>
      </c>
      <c r="S25" s="58" t="e">
        <f t="shared" si="5"/>
        <v>#DIV/0!</v>
      </c>
      <c r="T25" s="62" t="e">
        <f t="shared" si="6"/>
        <v>#DIV/0!</v>
      </c>
      <c r="U25" s="107"/>
      <c r="V25" s="63">
        <v>0</v>
      </c>
      <c r="W25" s="63"/>
      <c r="X25" s="63"/>
      <c r="Y25" s="63"/>
      <c r="Z25" s="63"/>
      <c r="AA25" s="63"/>
      <c r="AB25" s="57"/>
      <c r="AC25" s="57"/>
      <c r="AD25" s="57"/>
      <c r="AE25" s="57"/>
      <c r="AF25" s="63">
        <v>0</v>
      </c>
      <c r="AG25" s="80"/>
      <c r="AH25" s="66">
        <v>8745</v>
      </c>
      <c r="AI25" s="67">
        <v>155</v>
      </c>
      <c r="AJ25" s="63" t="e">
        <v>#REF!</v>
      </c>
      <c r="AK25" s="63">
        <v>21.4</v>
      </c>
      <c r="AL25" s="67">
        <v>7984</v>
      </c>
      <c r="AM25" s="68"/>
      <c r="AN25" s="70"/>
      <c r="AO25" s="70"/>
      <c r="AP25" s="70"/>
      <c r="AQ25" s="71"/>
      <c r="AR25" s="72"/>
      <c r="AV25" s="73"/>
    </row>
    <row r="26" spans="1:52" s="123" customFormat="1" ht="15.75" thickBot="1" x14ac:dyDescent="0.25">
      <c r="A26" s="108" t="s">
        <v>56</v>
      </c>
      <c r="B26" s="57">
        <f>SUM(B5:B25)</f>
        <v>31195</v>
      </c>
      <c r="C26" s="58">
        <f t="shared" si="0"/>
        <v>84.759808716443857</v>
      </c>
      <c r="D26" s="109">
        <f>SUM(D5:D25)</f>
        <v>29555</v>
      </c>
      <c r="E26" s="110">
        <f>D26/W26*100</f>
        <v>93.398432562255081</v>
      </c>
      <c r="F26" s="109">
        <f>SUM(F5:F25)</f>
        <v>6474</v>
      </c>
      <c r="G26" s="58">
        <f t="shared" si="2"/>
        <v>60.184066189458029</v>
      </c>
      <c r="H26" s="109">
        <f>SUM(H16:H25)</f>
        <v>235</v>
      </c>
      <c r="I26" s="110">
        <v>0</v>
      </c>
      <c r="J26" s="109">
        <f>SUM(J5:J25)</f>
        <v>361837</v>
      </c>
      <c r="K26" s="58">
        <f t="shared" si="3"/>
        <v>78.220042603730406</v>
      </c>
      <c r="L26" s="109">
        <f>SUM(L5:L25)</f>
        <v>276</v>
      </c>
      <c r="M26" s="110">
        <v>0</v>
      </c>
      <c r="N26" s="109">
        <v>0</v>
      </c>
      <c r="O26" s="111">
        <v>0</v>
      </c>
      <c r="P26" s="110" t="e">
        <v>#DIV/0!</v>
      </c>
      <c r="Q26" s="109">
        <v>0</v>
      </c>
      <c r="R26" s="109">
        <f>SUM(R5:R25)</f>
        <v>50160.880000000005</v>
      </c>
      <c r="S26" s="58">
        <f t="shared" si="5"/>
        <v>75.422899121176243</v>
      </c>
      <c r="T26" s="62">
        <f t="shared" si="6"/>
        <v>15.84561536517564</v>
      </c>
      <c r="U26" s="112" t="s">
        <v>57</v>
      </c>
      <c r="V26" s="113">
        <v>36804</v>
      </c>
      <c r="W26" s="114">
        <v>31644</v>
      </c>
      <c r="X26" s="115">
        <v>2656</v>
      </c>
      <c r="Y26" s="115">
        <v>2504</v>
      </c>
      <c r="Z26" s="115">
        <v>10757</v>
      </c>
      <c r="AA26" s="115">
        <v>350</v>
      </c>
      <c r="AB26" s="115">
        <v>462588.6</v>
      </c>
      <c r="AC26" s="115">
        <v>0</v>
      </c>
      <c r="AD26" s="115">
        <v>0</v>
      </c>
      <c r="AE26" s="115">
        <v>6950</v>
      </c>
      <c r="AF26" s="115">
        <v>66506.168000000005</v>
      </c>
      <c r="AG26" s="116">
        <f>SUM(AG5:AG25)</f>
        <v>31656</v>
      </c>
      <c r="AH26" s="117">
        <v>83606</v>
      </c>
      <c r="AI26" s="118">
        <v>4310.2</v>
      </c>
      <c r="AJ26" s="118" t="e">
        <v>#REF!</v>
      </c>
      <c r="AK26" s="118">
        <v>275.89</v>
      </c>
      <c r="AL26" s="118">
        <v>80794</v>
      </c>
      <c r="AM26" s="119">
        <v>65801</v>
      </c>
      <c r="AN26" s="120"/>
      <c r="AO26" s="69"/>
      <c r="AP26" s="69"/>
      <c r="AQ26" s="121"/>
      <c r="AR26" s="72"/>
      <c r="AS26" s="122"/>
      <c r="AT26" s="122"/>
      <c r="AU26" s="122"/>
      <c r="AV26" s="122"/>
      <c r="AW26" s="122"/>
      <c r="AX26" s="122"/>
      <c r="AY26" s="122"/>
      <c r="AZ26" s="122"/>
    </row>
    <row r="27" spans="1:52" s="74" customFormat="1" ht="15" x14ac:dyDescent="0.25">
      <c r="A27" s="124" t="s">
        <v>58</v>
      </c>
      <c r="B27" s="57">
        <v>34531</v>
      </c>
      <c r="C27" s="57">
        <v>91.813347513959059</v>
      </c>
      <c r="D27" s="125">
        <v>30263</v>
      </c>
      <c r="E27" s="57">
        <v>93.131250961686419</v>
      </c>
      <c r="F27" s="125">
        <v>12126</v>
      </c>
      <c r="G27" s="57">
        <v>101.17647058823529</v>
      </c>
      <c r="H27" s="125">
        <v>160</v>
      </c>
      <c r="I27" s="57">
        <v>53.333333333333336</v>
      </c>
      <c r="J27" s="125">
        <v>346144</v>
      </c>
      <c r="K27" s="57">
        <v>70.853905168955151</v>
      </c>
      <c r="L27" s="125">
        <v>298</v>
      </c>
      <c r="M27" s="57">
        <v>3.8010204081632653</v>
      </c>
      <c r="N27" s="125">
        <v>0</v>
      </c>
      <c r="O27" s="126">
        <v>0</v>
      </c>
      <c r="P27" s="57">
        <v>0</v>
      </c>
      <c r="Q27" s="125"/>
      <c r="R27" s="125">
        <v>50621.780000000006</v>
      </c>
      <c r="S27" s="58">
        <v>145.24493080880393</v>
      </c>
      <c r="T27" s="127">
        <v>15.044960917763843</v>
      </c>
      <c r="U27" s="128"/>
      <c r="V27" s="129"/>
      <c r="W27" s="130"/>
      <c r="X27" s="129"/>
      <c r="Y27" s="130"/>
      <c r="Z27" s="131"/>
      <c r="AA27" s="130"/>
      <c r="AB27" s="131"/>
      <c r="AC27" s="131"/>
      <c r="AD27" s="131"/>
      <c r="AE27" s="131"/>
      <c r="AF27" s="132"/>
      <c r="AG27" s="129"/>
      <c r="AH27" s="70"/>
      <c r="AI27" s="70"/>
      <c r="AJ27" s="129" t="e">
        <v>#DIV/0!</v>
      </c>
      <c r="AK27" s="129">
        <v>19.61</v>
      </c>
      <c r="AL27" s="69"/>
      <c r="AM27" s="68"/>
      <c r="AN27" s="69"/>
      <c r="AO27" s="69"/>
      <c r="AP27" s="70"/>
      <c r="AQ27" s="71"/>
      <c r="AR27" s="72"/>
    </row>
    <row r="28" spans="1:52" s="74" customFormat="1" ht="15" x14ac:dyDescent="0.25">
      <c r="A28" s="67" t="s">
        <v>59</v>
      </c>
      <c r="B28" s="57">
        <f>B26-B27</f>
        <v>-3336</v>
      </c>
      <c r="C28" s="57"/>
      <c r="D28" s="57">
        <f>D26-D27</f>
        <v>-708</v>
      </c>
      <c r="E28" s="57"/>
      <c r="F28" s="57">
        <f>F26-F27</f>
        <v>-5652</v>
      </c>
      <c r="G28" s="57">
        <v>6.0189269191117001E-2</v>
      </c>
      <c r="H28" s="57">
        <f>H26-H27</f>
        <v>75</v>
      </c>
      <c r="I28" s="57"/>
      <c r="J28" s="82">
        <v>19504</v>
      </c>
      <c r="K28" s="57"/>
      <c r="L28" s="125">
        <v>0</v>
      </c>
      <c r="M28" s="57"/>
      <c r="N28" s="82">
        <v>0</v>
      </c>
      <c r="O28" s="133"/>
      <c r="P28" s="57"/>
      <c r="Q28" s="57">
        <v>0</v>
      </c>
      <c r="R28" s="82">
        <f>R26-R27</f>
        <v>-460.90000000000146</v>
      </c>
      <c r="S28" s="57"/>
      <c r="T28" s="134">
        <f>T26-T27</f>
        <v>0.80065444741179626</v>
      </c>
      <c r="U28" s="135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36"/>
      <c r="AH28" s="137"/>
      <c r="AI28" s="137"/>
      <c r="AJ28" s="137"/>
      <c r="AK28" s="137"/>
      <c r="AL28" s="137"/>
      <c r="AM28" s="70"/>
      <c r="AN28" s="70"/>
      <c r="AO28" s="70"/>
      <c r="AP28" s="70"/>
      <c r="AQ28" s="71"/>
    </row>
    <row r="29" spans="1:52" s="74" customFormat="1" ht="15" x14ac:dyDescent="0.25">
      <c r="A29" s="138" t="s">
        <v>60</v>
      </c>
      <c r="B29" s="57">
        <f>B26/B27*100</f>
        <v>90.339115577307354</v>
      </c>
      <c r="C29" s="57"/>
      <c r="D29" s="57">
        <f>D26/D27*100</f>
        <v>97.660509533093219</v>
      </c>
      <c r="E29" s="57"/>
      <c r="F29" s="57">
        <f>F26/F27*100</f>
        <v>53.389411182582883</v>
      </c>
      <c r="G29" s="57"/>
      <c r="H29" s="57">
        <f>H26/H27*100</f>
        <v>146.875</v>
      </c>
      <c r="I29" s="57"/>
      <c r="J29" s="139">
        <f>J26/J27*100</f>
        <v>104.53366229083849</v>
      </c>
      <c r="K29" s="57"/>
      <c r="L29" s="125">
        <v>0</v>
      </c>
      <c r="M29" s="57"/>
      <c r="N29" s="57" t="e">
        <v>#DIV/0!</v>
      </c>
      <c r="O29" s="140"/>
      <c r="P29" s="57"/>
      <c r="Q29" s="57"/>
      <c r="R29" s="57">
        <f>R26/R27*100</f>
        <v>99.089522336037959</v>
      </c>
      <c r="S29" s="57"/>
      <c r="T29" s="141">
        <f>T26/T27*100</f>
        <v>105.32174494695063</v>
      </c>
      <c r="U29" s="142"/>
      <c r="V29" s="69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129"/>
      <c r="AK29" s="129"/>
      <c r="AL29" s="70"/>
      <c r="AM29" s="70"/>
      <c r="AN29" s="70"/>
      <c r="AO29" s="70"/>
      <c r="AP29" s="70"/>
      <c r="AQ29" s="71"/>
    </row>
    <row r="30" spans="1:52" s="74" customFormat="1" ht="15" x14ac:dyDescent="0.25">
      <c r="A30" s="70"/>
      <c r="B30" s="129"/>
      <c r="C30" s="129"/>
      <c r="D30" s="129"/>
      <c r="E30" s="129"/>
      <c r="F30" s="129"/>
      <c r="G30" s="129"/>
      <c r="H30" s="129"/>
      <c r="I30" s="129"/>
      <c r="J30" s="129"/>
      <c r="K30" s="132"/>
      <c r="L30" s="132"/>
      <c r="M30" s="132"/>
      <c r="N30" s="129"/>
      <c r="O30" s="129"/>
      <c r="P30" s="129"/>
      <c r="Q30" s="129"/>
      <c r="R30" s="129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129"/>
      <c r="AK30" s="129"/>
      <c r="AL30" s="70"/>
      <c r="AM30" s="70"/>
      <c r="AN30" s="70"/>
      <c r="AO30" s="70"/>
      <c r="AP30" s="70"/>
      <c r="AQ30" s="71"/>
    </row>
    <row r="31" spans="1:52" s="74" customFormat="1" ht="15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143"/>
      <c r="L31" s="143"/>
      <c r="M31" s="143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1"/>
    </row>
    <row r="32" spans="1:52" s="74" customFormat="1" ht="15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143"/>
      <c r="L32" s="143"/>
      <c r="M32" s="143"/>
      <c r="N32" s="143"/>
      <c r="O32" s="143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129"/>
      <c r="AK32" s="129"/>
      <c r="AL32" s="70"/>
      <c r="AM32" s="70"/>
      <c r="AN32" s="70"/>
      <c r="AO32" s="70"/>
      <c r="AP32" s="70"/>
      <c r="AQ32" s="71"/>
    </row>
    <row r="33" spans="1:43" s="39" customFormat="1" ht="15" x14ac:dyDescent="0.25">
      <c r="A33" s="144"/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6"/>
      <c r="AK33" s="146"/>
      <c r="AL33" s="144"/>
      <c r="AM33" s="144"/>
      <c r="AN33" s="144"/>
      <c r="AO33" s="144"/>
      <c r="AP33" s="144"/>
      <c r="AQ33" s="9"/>
    </row>
    <row r="34" spans="1:43" s="39" customFormat="1" ht="15" x14ac:dyDescent="0.2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5"/>
      <c r="L34" s="145"/>
      <c r="M34" s="145"/>
      <c r="N34" s="145"/>
      <c r="O34" s="145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6"/>
      <c r="AK34" s="146"/>
      <c r="AL34" s="144"/>
      <c r="AM34" s="144"/>
      <c r="AN34" s="144"/>
      <c r="AO34" s="144"/>
      <c r="AP34" s="144"/>
      <c r="AQ34" s="9"/>
    </row>
    <row r="35" spans="1:43" s="39" customFormat="1" ht="15" x14ac:dyDescent="0.25">
      <c r="A35" s="144"/>
      <c r="B35" s="144"/>
      <c r="C35" s="144"/>
      <c r="D35" s="145"/>
      <c r="E35" s="145"/>
      <c r="F35" s="144"/>
      <c r="G35" s="144"/>
      <c r="H35" s="144"/>
      <c r="I35" s="144"/>
      <c r="J35" s="144"/>
      <c r="K35" s="145"/>
      <c r="L35" s="145"/>
      <c r="M35" s="145"/>
      <c r="N35" s="145"/>
      <c r="O35" s="145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6"/>
      <c r="AK35" s="146"/>
      <c r="AL35" s="144"/>
      <c r="AM35" s="144"/>
      <c r="AN35" s="144"/>
      <c r="AO35" s="144"/>
      <c r="AP35" s="144"/>
      <c r="AQ35" s="9"/>
    </row>
    <row r="36" spans="1:43" s="39" customFormat="1" ht="11.25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7"/>
      <c r="L36" s="7"/>
      <c r="M36" s="7"/>
      <c r="N36" s="7"/>
      <c r="O36" s="7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147"/>
      <c r="AK36" s="147"/>
      <c r="AL36" s="9"/>
      <c r="AM36" s="9"/>
      <c r="AN36" s="9"/>
      <c r="AO36" s="9"/>
      <c r="AP36" s="9"/>
      <c r="AQ36" s="9"/>
    </row>
    <row r="37" spans="1:43" s="39" customFormat="1" ht="11.2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7"/>
      <c r="L37" s="7"/>
      <c r="M37" s="7"/>
      <c r="N37" s="7"/>
      <c r="O37" s="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147"/>
      <c r="AK37" s="147"/>
      <c r="AL37" s="9"/>
      <c r="AM37" s="9"/>
      <c r="AN37" s="9"/>
      <c r="AO37" s="9"/>
      <c r="AP37" s="9"/>
      <c r="AQ37" s="9"/>
    </row>
    <row r="38" spans="1:43" s="39" customFormat="1" ht="11.2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7"/>
      <c r="L38" s="7"/>
      <c r="M38" s="7"/>
      <c r="N38" s="7"/>
      <c r="O38" s="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47"/>
      <c r="AK38" s="147"/>
      <c r="AL38" s="9"/>
      <c r="AM38" s="9"/>
      <c r="AN38" s="9"/>
      <c r="AO38" s="9"/>
      <c r="AP38" s="9"/>
      <c r="AQ38" s="9"/>
    </row>
    <row r="39" spans="1:43" s="39" customFormat="1" ht="11.25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7"/>
      <c r="L39" s="7"/>
      <c r="M39" s="7"/>
      <c r="N39" s="7"/>
      <c r="O39" s="7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47"/>
      <c r="AK39" s="147"/>
      <c r="AL39" s="9"/>
      <c r="AM39" s="9"/>
      <c r="AN39" s="9"/>
      <c r="AO39" s="9"/>
      <c r="AP39" s="9"/>
      <c r="AQ39" s="9"/>
    </row>
    <row r="40" spans="1:43" s="39" customFormat="1" ht="11.2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7"/>
      <c r="L40" s="7"/>
      <c r="M40" s="7"/>
      <c r="N40" s="7"/>
      <c r="O40" s="7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147"/>
      <c r="AK40" s="147"/>
      <c r="AL40" s="9"/>
      <c r="AM40" s="9"/>
      <c r="AN40" s="9"/>
      <c r="AO40" s="9"/>
      <c r="AP40" s="9"/>
      <c r="AQ40" s="9"/>
    </row>
    <row r="41" spans="1:43" s="39" customFormat="1" ht="11.2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7"/>
      <c r="L41" s="7"/>
      <c r="M41" s="7"/>
      <c r="N41" s="7"/>
      <c r="O41" s="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47"/>
      <c r="AK41" s="147"/>
      <c r="AL41" s="9"/>
      <c r="AM41" s="9"/>
      <c r="AN41" s="9"/>
      <c r="AO41" s="9"/>
      <c r="AP41" s="9"/>
      <c r="AQ41" s="9"/>
    </row>
    <row r="42" spans="1:43" s="39" customFormat="1" ht="11.2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7"/>
      <c r="L42" s="7"/>
      <c r="M42" s="7"/>
      <c r="N42" s="7"/>
      <c r="O42" s="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147"/>
      <c r="AK42" s="147"/>
      <c r="AL42" s="9"/>
      <c r="AM42" s="9"/>
      <c r="AN42" s="9"/>
      <c r="AO42" s="9"/>
      <c r="AP42" s="9"/>
      <c r="AQ42" s="9"/>
    </row>
    <row r="43" spans="1:43" x14ac:dyDescent="0.2">
      <c r="N43" s="148"/>
      <c r="O43" s="148"/>
    </row>
    <row r="44" spans="1:43" x14ac:dyDescent="0.2">
      <c r="N44" s="148"/>
      <c r="O44" s="148"/>
    </row>
    <row r="45" spans="1:43" x14ac:dyDescent="0.2">
      <c r="N45" s="148"/>
      <c r="O45" s="148"/>
    </row>
    <row r="46" spans="1:43" x14ac:dyDescent="0.2">
      <c r="N46" s="148"/>
      <c r="O46" s="148"/>
    </row>
    <row r="47" spans="1:43" x14ac:dyDescent="0.2">
      <c r="N47" s="148"/>
      <c r="O47" s="148"/>
    </row>
    <row r="48" spans="1:43" x14ac:dyDescent="0.2">
      <c r="N48" s="148"/>
      <c r="O48" s="148"/>
    </row>
    <row r="49" spans="14:15" s="12" customFormat="1" x14ac:dyDescent="0.2">
      <c r="N49" s="148"/>
      <c r="O49" s="148"/>
    </row>
    <row r="50" spans="14:15" s="12" customFormat="1" x14ac:dyDescent="0.2">
      <c r="N50" s="148"/>
      <c r="O50" s="148"/>
    </row>
    <row r="51" spans="14:15" s="12" customFormat="1" x14ac:dyDescent="0.2">
      <c r="N51" s="148"/>
      <c r="O51" s="148"/>
    </row>
    <row r="52" spans="14:15" s="12" customFormat="1" x14ac:dyDescent="0.2">
      <c r="N52" s="148"/>
      <c r="O52" s="148"/>
    </row>
    <row r="53" spans="14:15" s="12" customFormat="1" x14ac:dyDescent="0.2">
      <c r="N53" s="148"/>
      <c r="O53" s="148"/>
    </row>
    <row r="54" spans="14:15" s="12" customFormat="1" x14ac:dyDescent="0.2">
      <c r="N54" s="148"/>
      <c r="O54" s="148"/>
    </row>
    <row r="55" spans="14:15" s="12" customFormat="1" x14ac:dyDescent="0.2">
      <c r="N55" s="148"/>
      <c r="O55" s="148"/>
    </row>
    <row r="56" spans="14:15" s="12" customFormat="1" x14ac:dyDescent="0.2">
      <c r="N56" s="148"/>
      <c r="O56" s="148"/>
    </row>
    <row r="57" spans="14:15" s="12" customFormat="1" x14ac:dyDescent="0.2">
      <c r="N57" s="148"/>
      <c r="O57" s="148"/>
    </row>
    <row r="58" spans="14:15" s="12" customFormat="1" x14ac:dyDescent="0.2">
      <c r="N58" s="148"/>
      <c r="O58" s="148"/>
    </row>
    <row r="59" spans="14:15" s="12" customFormat="1" x14ac:dyDescent="0.2">
      <c r="N59" s="148"/>
      <c r="O59" s="148"/>
    </row>
    <row r="60" spans="14:15" s="12" customFormat="1" x14ac:dyDescent="0.2">
      <c r="N60" s="148"/>
      <c r="O60" s="148"/>
    </row>
    <row r="61" spans="14:15" s="12" customFormat="1" x14ac:dyDescent="0.2">
      <c r="N61" s="148"/>
      <c r="O61" s="148"/>
    </row>
    <row r="62" spans="14:15" s="12" customFormat="1" x14ac:dyDescent="0.2">
      <c r="N62" s="148"/>
      <c r="O62" s="148"/>
    </row>
    <row r="63" spans="14:15" s="12" customFormat="1" x14ac:dyDescent="0.2">
      <c r="N63" s="148"/>
      <c r="O63" s="148"/>
    </row>
    <row r="64" spans="14:15" s="12" customFormat="1" x14ac:dyDescent="0.2">
      <c r="N64" s="148"/>
      <c r="O64" s="148"/>
    </row>
    <row r="65" spans="14:15" s="12" customFormat="1" x14ac:dyDescent="0.2">
      <c r="N65" s="148"/>
      <c r="O65" s="148"/>
    </row>
    <row r="66" spans="14:15" s="12" customFormat="1" x14ac:dyDescent="0.2">
      <c r="N66" s="148"/>
      <c r="O66" s="148"/>
    </row>
    <row r="67" spans="14:15" s="12" customFormat="1" x14ac:dyDescent="0.2">
      <c r="N67" s="148"/>
      <c r="O67" s="148"/>
    </row>
    <row r="68" spans="14:15" s="12" customFormat="1" x14ac:dyDescent="0.2">
      <c r="N68" s="148"/>
      <c r="O68" s="148"/>
    </row>
    <row r="69" spans="14:15" s="12" customFormat="1" x14ac:dyDescent="0.2">
      <c r="N69" s="148"/>
      <c r="O69" s="148"/>
    </row>
    <row r="70" spans="14:15" s="12" customFormat="1" x14ac:dyDescent="0.2">
      <c r="N70" s="148"/>
      <c r="O70" s="148"/>
    </row>
    <row r="71" spans="14:15" s="12" customFormat="1" x14ac:dyDescent="0.2">
      <c r="N71" s="148"/>
      <c r="O71" s="148"/>
    </row>
    <row r="72" spans="14:15" s="12" customFormat="1" x14ac:dyDescent="0.2">
      <c r="N72" s="148"/>
      <c r="O72" s="148"/>
    </row>
    <row r="73" spans="14:15" s="12" customFormat="1" x14ac:dyDescent="0.2">
      <c r="N73" s="148"/>
      <c r="O73" s="148"/>
    </row>
    <row r="74" spans="14:15" s="12" customFormat="1" x14ac:dyDescent="0.2">
      <c r="N74" s="148"/>
      <c r="O74" s="148"/>
    </row>
    <row r="75" spans="14:15" s="12" customFormat="1" x14ac:dyDescent="0.2">
      <c r="N75" s="148"/>
      <c r="O75" s="148"/>
    </row>
    <row r="76" spans="14:15" s="12" customFormat="1" x14ac:dyDescent="0.2">
      <c r="N76" s="148"/>
      <c r="O76" s="148"/>
    </row>
    <row r="77" spans="14:15" s="12" customFormat="1" x14ac:dyDescent="0.2">
      <c r="N77" s="148"/>
      <c r="O77" s="148"/>
    </row>
    <row r="78" spans="14:15" s="12" customFormat="1" x14ac:dyDescent="0.2">
      <c r="N78" s="148"/>
      <c r="O78" s="148"/>
    </row>
    <row r="79" spans="14:15" s="12" customFormat="1" x14ac:dyDescent="0.2">
      <c r="N79" s="148"/>
      <c r="O79" s="148"/>
    </row>
    <row r="80" spans="14:15" s="12" customFormat="1" x14ac:dyDescent="0.2">
      <c r="N80" s="148"/>
      <c r="O80" s="148"/>
    </row>
    <row r="81" spans="14:15" s="12" customFormat="1" x14ac:dyDescent="0.2">
      <c r="N81" s="148"/>
      <c r="O81" s="148"/>
    </row>
    <row r="82" spans="14:15" s="12" customFormat="1" x14ac:dyDescent="0.2">
      <c r="N82" s="148"/>
      <c r="O82" s="148"/>
    </row>
    <row r="83" spans="14:15" s="12" customFormat="1" x14ac:dyDescent="0.2">
      <c r="N83" s="148"/>
      <c r="O83" s="148"/>
    </row>
    <row r="84" spans="14:15" s="12" customFormat="1" x14ac:dyDescent="0.2">
      <c r="N84" s="148"/>
      <c r="O84" s="148"/>
    </row>
    <row r="85" spans="14:15" s="12" customFormat="1" x14ac:dyDescent="0.2">
      <c r="N85" s="148"/>
      <c r="O85" s="148"/>
    </row>
    <row r="86" spans="14:15" s="12" customFormat="1" x14ac:dyDescent="0.2">
      <c r="N86" s="148"/>
      <c r="O86" s="148"/>
    </row>
    <row r="87" spans="14:15" s="12" customFormat="1" x14ac:dyDescent="0.2">
      <c r="N87" s="148"/>
      <c r="O87" s="148"/>
    </row>
    <row r="88" spans="14:15" s="12" customFormat="1" x14ac:dyDescent="0.2">
      <c r="N88" s="148"/>
      <c r="O88" s="148"/>
    </row>
    <row r="89" spans="14:15" s="12" customFormat="1" x14ac:dyDescent="0.2">
      <c r="N89" s="148"/>
      <c r="O89" s="148"/>
    </row>
    <row r="90" spans="14:15" s="12" customFormat="1" x14ac:dyDescent="0.2">
      <c r="N90" s="148"/>
      <c r="O90" s="148"/>
    </row>
    <row r="91" spans="14:15" s="12" customFormat="1" x14ac:dyDescent="0.2">
      <c r="N91" s="148"/>
      <c r="O91" s="148"/>
    </row>
    <row r="92" spans="14:15" s="12" customFormat="1" x14ac:dyDescent="0.2">
      <c r="N92" s="148"/>
      <c r="O92" s="148"/>
    </row>
    <row r="93" spans="14:15" s="12" customFormat="1" x14ac:dyDescent="0.2">
      <c r="N93" s="148"/>
      <c r="O93" s="148"/>
    </row>
    <row r="94" spans="14:15" s="12" customFormat="1" x14ac:dyDescent="0.2">
      <c r="N94" s="148"/>
      <c r="O94" s="148"/>
    </row>
    <row r="95" spans="14:15" s="12" customFormat="1" x14ac:dyDescent="0.2">
      <c r="N95" s="148"/>
      <c r="O95" s="148"/>
    </row>
    <row r="96" spans="14:15" s="12" customFormat="1" x14ac:dyDescent="0.2">
      <c r="N96" s="148"/>
      <c r="O96" s="148"/>
    </row>
    <row r="97" spans="14:15" s="12" customFormat="1" x14ac:dyDescent="0.2">
      <c r="N97" s="148"/>
      <c r="O97" s="148"/>
    </row>
    <row r="98" spans="14:15" s="12" customFormat="1" x14ac:dyDescent="0.2">
      <c r="N98" s="148"/>
      <c r="O98" s="148"/>
    </row>
    <row r="99" spans="14:15" s="12" customFormat="1" x14ac:dyDescent="0.2">
      <c r="N99" s="148"/>
      <c r="O99" s="148"/>
    </row>
    <row r="100" spans="14:15" s="12" customFormat="1" x14ac:dyDescent="0.2">
      <c r="N100" s="148"/>
      <c r="O100" s="148"/>
    </row>
    <row r="101" spans="14:15" s="12" customFormat="1" x14ac:dyDescent="0.2">
      <c r="N101" s="148"/>
      <c r="O101" s="148"/>
    </row>
    <row r="102" spans="14:15" s="12" customFormat="1" x14ac:dyDescent="0.2">
      <c r="N102" s="148"/>
      <c r="O102" s="148"/>
    </row>
    <row r="103" spans="14:15" s="12" customFormat="1" x14ac:dyDescent="0.2">
      <c r="N103" s="148"/>
      <c r="O103" s="148"/>
    </row>
    <row r="104" spans="14:15" s="12" customFormat="1" x14ac:dyDescent="0.2">
      <c r="N104" s="148"/>
      <c r="O104" s="148"/>
    </row>
    <row r="105" spans="14:15" s="12" customFormat="1" x14ac:dyDescent="0.2">
      <c r="N105" s="148"/>
      <c r="O105" s="148"/>
    </row>
    <row r="106" spans="14:15" s="12" customFormat="1" x14ac:dyDescent="0.2">
      <c r="N106" s="148"/>
      <c r="O106" s="148"/>
    </row>
    <row r="107" spans="14:15" s="12" customFormat="1" x14ac:dyDescent="0.2">
      <c r="N107" s="148"/>
      <c r="O107" s="148"/>
    </row>
    <row r="108" spans="14:15" s="12" customFormat="1" x14ac:dyDescent="0.2">
      <c r="N108" s="148"/>
      <c r="O108" s="148"/>
    </row>
    <row r="109" spans="14:15" s="12" customFormat="1" x14ac:dyDescent="0.2">
      <c r="N109" s="148"/>
      <c r="O109" s="148"/>
    </row>
    <row r="110" spans="14:15" s="12" customFormat="1" x14ac:dyDescent="0.2">
      <c r="N110" s="148"/>
      <c r="O110" s="148"/>
    </row>
    <row r="111" spans="14:15" s="12" customFormat="1" x14ac:dyDescent="0.2">
      <c r="N111" s="148"/>
      <c r="O111" s="148"/>
    </row>
    <row r="112" spans="14:15" s="12" customFormat="1" x14ac:dyDescent="0.2">
      <c r="N112" s="148"/>
      <c r="O112" s="148"/>
    </row>
    <row r="113" spans="14:15" s="12" customFormat="1" x14ac:dyDescent="0.2">
      <c r="N113" s="148"/>
      <c r="O113" s="148"/>
    </row>
    <row r="114" spans="14:15" s="12" customFormat="1" x14ac:dyDescent="0.2">
      <c r="N114" s="148"/>
      <c r="O114" s="148"/>
    </row>
    <row r="115" spans="14:15" s="12" customFormat="1" x14ac:dyDescent="0.2">
      <c r="N115" s="148"/>
      <c r="O115" s="148"/>
    </row>
    <row r="116" spans="14:15" s="12" customFormat="1" x14ac:dyDescent="0.2">
      <c r="N116" s="148"/>
      <c r="O116" s="148"/>
    </row>
    <row r="117" spans="14:15" s="12" customFormat="1" x14ac:dyDescent="0.2">
      <c r="N117" s="148"/>
      <c r="O117" s="148"/>
    </row>
    <row r="118" spans="14:15" s="12" customFormat="1" x14ac:dyDescent="0.2">
      <c r="N118" s="148"/>
      <c r="O118" s="148"/>
    </row>
    <row r="119" spans="14:15" s="12" customFormat="1" x14ac:dyDescent="0.2">
      <c r="N119" s="148"/>
      <c r="O119" s="148"/>
    </row>
    <row r="120" spans="14:15" s="12" customFormat="1" x14ac:dyDescent="0.2">
      <c r="N120" s="148"/>
      <c r="O120" s="148"/>
    </row>
    <row r="121" spans="14:15" s="12" customFormat="1" x14ac:dyDescent="0.2">
      <c r="N121" s="148"/>
      <c r="O121" s="148"/>
    </row>
    <row r="122" spans="14:15" s="12" customFormat="1" x14ac:dyDescent="0.2">
      <c r="N122" s="148"/>
      <c r="O122" s="148"/>
    </row>
    <row r="123" spans="14:15" s="12" customFormat="1" x14ac:dyDescent="0.2">
      <c r="N123" s="148"/>
      <c r="O123" s="148"/>
    </row>
    <row r="124" spans="14:15" s="12" customFormat="1" x14ac:dyDescent="0.2">
      <c r="N124" s="148"/>
      <c r="O124" s="148"/>
    </row>
    <row r="125" spans="14:15" s="12" customFormat="1" x14ac:dyDescent="0.2">
      <c r="N125" s="148"/>
      <c r="O125" s="148"/>
    </row>
    <row r="126" spans="14:15" s="12" customFormat="1" x14ac:dyDescent="0.2">
      <c r="N126" s="148"/>
      <c r="O126" s="148"/>
    </row>
    <row r="127" spans="14:15" s="12" customFormat="1" x14ac:dyDescent="0.2">
      <c r="N127" s="148"/>
      <c r="O127" s="148"/>
    </row>
    <row r="128" spans="14:15" s="12" customFormat="1" x14ac:dyDescent="0.2">
      <c r="N128" s="148"/>
      <c r="O128" s="148"/>
    </row>
    <row r="129" spans="14:15" s="12" customFormat="1" x14ac:dyDescent="0.2">
      <c r="N129" s="148"/>
      <c r="O129" s="148"/>
    </row>
    <row r="130" spans="14:15" s="12" customFormat="1" x14ac:dyDescent="0.2">
      <c r="N130" s="148"/>
      <c r="O130" s="148"/>
    </row>
    <row r="131" spans="14:15" s="12" customFormat="1" x14ac:dyDescent="0.2">
      <c r="N131" s="148"/>
      <c r="O131" s="148"/>
    </row>
    <row r="132" spans="14:15" s="12" customFormat="1" x14ac:dyDescent="0.2">
      <c r="N132" s="148"/>
      <c r="O132" s="148"/>
    </row>
    <row r="133" spans="14:15" s="12" customFormat="1" x14ac:dyDescent="0.2">
      <c r="N133" s="148"/>
      <c r="O133" s="148"/>
    </row>
    <row r="134" spans="14:15" s="12" customFormat="1" x14ac:dyDescent="0.2">
      <c r="N134" s="148"/>
      <c r="O134" s="148"/>
    </row>
    <row r="135" spans="14:15" s="12" customFormat="1" x14ac:dyDescent="0.2">
      <c r="N135" s="148"/>
      <c r="O135" s="148"/>
    </row>
    <row r="136" spans="14:15" s="12" customFormat="1" x14ac:dyDescent="0.2">
      <c r="N136" s="148"/>
      <c r="O136" s="148"/>
    </row>
    <row r="137" spans="14:15" s="12" customFormat="1" x14ac:dyDescent="0.2">
      <c r="N137" s="148"/>
      <c r="O137" s="148"/>
    </row>
    <row r="138" spans="14:15" s="12" customFormat="1" x14ac:dyDescent="0.2">
      <c r="N138" s="148"/>
      <c r="O138" s="148"/>
    </row>
    <row r="139" spans="14:15" s="12" customFormat="1" x14ac:dyDescent="0.2">
      <c r="N139" s="148"/>
      <c r="O139" s="148"/>
    </row>
    <row r="140" spans="14:15" s="12" customFormat="1" x14ac:dyDescent="0.2">
      <c r="N140" s="148"/>
      <c r="O140" s="148"/>
    </row>
    <row r="141" spans="14:15" s="12" customFormat="1" x14ac:dyDescent="0.2">
      <c r="N141" s="148"/>
      <c r="O141" s="148"/>
    </row>
    <row r="142" spans="14:15" s="12" customFormat="1" x14ac:dyDescent="0.2">
      <c r="N142" s="148"/>
      <c r="O142" s="148"/>
    </row>
    <row r="143" spans="14:15" s="12" customFormat="1" x14ac:dyDescent="0.2">
      <c r="N143" s="148"/>
      <c r="O143" s="148"/>
    </row>
    <row r="144" spans="14:15" s="12" customFormat="1" x14ac:dyDescent="0.2">
      <c r="N144" s="148"/>
      <c r="O144" s="148"/>
    </row>
    <row r="145" spans="14:15" s="12" customFormat="1" x14ac:dyDescent="0.2">
      <c r="N145" s="148"/>
      <c r="O145" s="148"/>
    </row>
    <row r="146" spans="14:15" s="12" customFormat="1" x14ac:dyDescent="0.2">
      <c r="N146" s="148"/>
      <c r="O146" s="148"/>
    </row>
    <row r="147" spans="14:15" s="12" customFormat="1" x14ac:dyDescent="0.2">
      <c r="N147" s="148"/>
      <c r="O147" s="148"/>
    </row>
    <row r="148" spans="14:15" s="12" customFormat="1" x14ac:dyDescent="0.2">
      <c r="N148" s="148"/>
      <c r="O148" s="148"/>
    </row>
    <row r="149" spans="14:15" s="12" customFormat="1" x14ac:dyDescent="0.2">
      <c r="N149" s="148"/>
      <c r="O149" s="148"/>
    </row>
    <row r="150" spans="14:15" s="12" customFormat="1" x14ac:dyDescent="0.2">
      <c r="N150" s="148"/>
      <c r="O150" s="148"/>
    </row>
    <row r="151" spans="14:15" s="12" customFormat="1" x14ac:dyDescent="0.2">
      <c r="N151" s="148"/>
      <c r="O151" s="148"/>
    </row>
    <row r="152" spans="14:15" s="12" customFormat="1" x14ac:dyDescent="0.2">
      <c r="N152" s="148"/>
      <c r="O152" s="148"/>
    </row>
    <row r="153" spans="14:15" s="12" customFormat="1" x14ac:dyDescent="0.2">
      <c r="N153" s="148"/>
      <c r="O153" s="148"/>
    </row>
    <row r="154" spans="14:15" s="12" customFormat="1" x14ac:dyDescent="0.2">
      <c r="N154" s="148"/>
      <c r="O154" s="148"/>
    </row>
    <row r="155" spans="14:15" s="12" customFormat="1" x14ac:dyDescent="0.2">
      <c r="N155" s="148"/>
      <c r="O155" s="148"/>
    </row>
    <row r="156" spans="14:15" s="12" customFormat="1" x14ac:dyDescent="0.2">
      <c r="N156" s="148"/>
      <c r="O156" s="148"/>
    </row>
    <row r="157" spans="14:15" s="12" customFormat="1" x14ac:dyDescent="0.2">
      <c r="N157" s="148"/>
      <c r="O157" s="148"/>
    </row>
    <row r="158" spans="14:15" s="12" customFormat="1" x14ac:dyDescent="0.2">
      <c r="N158" s="148"/>
      <c r="O158" s="148"/>
    </row>
    <row r="159" spans="14:15" s="12" customFormat="1" x14ac:dyDescent="0.2">
      <c r="N159" s="148"/>
      <c r="O159" s="148"/>
    </row>
    <row r="160" spans="14:15" s="12" customFormat="1" x14ac:dyDescent="0.2">
      <c r="N160" s="148"/>
      <c r="O160" s="148"/>
    </row>
    <row r="161" spans="14:15" s="12" customFormat="1" x14ac:dyDescent="0.2">
      <c r="N161" s="148"/>
      <c r="O161" s="148"/>
    </row>
    <row r="162" spans="14:15" s="12" customFormat="1" x14ac:dyDescent="0.2">
      <c r="N162" s="148"/>
      <c r="O162" s="148"/>
    </row>
    <row r="163" spans="14:15" s="12" customFormat="1" x14ac:dyDescent="0.2">
      <c r="N163" s="148"/>
      <c r="O163" s="148"/>
    </row>
    <row r="164" spans="14:15" s="12" customFormat="1" x14ac:dyDescent="0.2">
      <c r="N164" s="148"/>
      <c r="O164" s="148"/>
    </row>
    <row r="165" spans="14:15" s="12" customFormat="1" x14ac:dyDescent="0.2">
      <c r="N165" s="148"/>
      <c r="O165" s="148"/>
    </row>
    <row r="166" spans="14:15" s="12" customFormat="1" x14ac:dyDescent="0.2">
      <c r="N166" s="148"/>
      <c r="O166" s="148"/>
    </row>
    <row r="167" spans="14:15" s="12" customFormat="1" x14ac:dyDescent="0.2">
      <c r="N167" s="148"/>
      <c r="O167" s="148"/>
    </row>
    <row r="168" spans="14:15" s="12" customFormat="1" x14ac:dyDescent="0.2">
      <c r="N168" s="148"/>
      <c r="O168" s="148"/>
    </row>
    <row r="169" spans="14:15" s="12" customFormat="1" x14ac:dyDescent="0.2">
      <c r="N169" s="148"/>
      <c r="O169" s="148"/>
    </row>
    <row r="170" spans="14:15" s="12" customFormat="1" x14ac:dyDescent="0.2">
      <c r="N170" s="148"/>
      <c r="O170" s="148"/>
    </row>
    <row r="171" spans="14:15" s="12" customFormat="1" x14ac:dyDescent="0.2">
      <c r="N171" s="148"/>
      <c r="O171" s="148"/>
    </row>
    <row r="172" spans="14:15" s="12" customFormat="1" x14ac:dyDescent="0.2">
      <c r="N172" s="148"/>
      <c r="O172" s="148"/>
    </row>
    <row r="173" spans="14:15" s="12" customFormat="1" x14ac:dyDescent="0.2">
      <c r="N173" s="148"/>
      <c r="O173" s="148"/>
    </row>
  </sheetData>
  <mergeCells count="18">
    <mergeCell ref="AH2:AH4"/>
    <mergeCell ref="AI2:AI4"/>
    <mergeCell ref="AJ2:AJ4"/>
    <mergeCell ref="AK2:AK4"/>
    <mergeCell ref="AL2:AL4"/>
    <mergeCell ref="AN6:AP6"/>
    <mergeCell ref="V2:V4"/>
    <mergeCell ref="W2:W4"/>
    <mergeCell ref="X2:X4"/>
    <mergeCell ref="Y2:Y4"/>
    <mergeCell ref="Z2:AF3"/>
    <mergeCell ref="AG2:AG4"/>
    <mergeCell ref="N1:T1"/>
    <mergeCell ref="A2:A4"/>
    <mergeCell ref="B2:E3"/>
    <mergeCell ref="F2:S3"/>
    <mergeCell ref="T2:T4"/>
    <mergeCell ref="U2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2023-08-08T07:43:11Z</dcterms:modified>
</cp:coreProperties>
</file>