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S27" i="1"/>
  <c r="O27"/>
  <c r="K27"/>
  <c r="E27"/>
  <c r="AD25"/>
  <c r="AC25"/>
  <c r="AB25"/>
  <c r="AA25"/>
  <c r="Z25"/>
  <c r="Y25"/>
  <c r="V25"/>
  <c r="W25" s="1"/>
  <c r="U25"/>
  <c r="U27" s="1"/>
  <c r="T25"/>
  <c r="S25"/>
  <c r="R25"/>
  <c r="Q25"/>
  <c r="Q27" s="1"/>
  <c r="P25"/>
  <c r="O25"/>
  <c r="N25"/>
  <c r="M25"/>
  <c r="M27" s="1"/>
  <c r="L25"/>
  <c r="K25"/>
  <c r="J25"/>
  <c r="J27" s="1"/>
  <c r="H25"/>
  <c r="I25" s="1"/>
  <c r="G25"/>
  <c r="G27" s="1"/>
  <c r="E25"/>
  <c r="D25"/>
  <c r="D27" s="1"/>
  <c r="W24"/>
  <c r="T24"/>
  <c r="R24"/>
  <c r="P24"/>
  <c r="N24"/>
  <c r="L24"/>
  <c r="I24"/>
  <c r="F24"/>
  <c r="B24"/>
  <c r="C24" s="1"/>
  <c r="W23"/>
  <c r="T23"/>
  <c r="R23"/>
  <c r="P23"/>
  <c r="N23"/>
  <c r="L23"/>
  <c r="I23"/>
  <c r="F23"/>
  <c r="B23"/>
  <c r="C23" s="1"/>
  <c r="W22"/>
  <c r="T22"/>
  <c r="R22"/>
  <c r="P22"/>
  <c r="N22"/>
  <c r="L22"/>
  <c r="I22"/>
  <c r="F22"/>
  <c r="B22"/>
  <c r="C22" s="1"/>
  <c r="W21"/>
  <c r="T21"/>
  <c r="R21"/>
  <c r="P21"/>
  <c r="N21"/>
  <c r="L21"/>
  <c r="I21"/>
  <c r="F21"/>
  <c r="B21"/>
  <c r="C21" s="1"/>
  <c r="W20"/>
  <c r="T20"/>
  <c r="R20"/>
  <c r="P20"/>
  <c r="N20"/>
  <c r="L20"/>
  <c r="I20"/>
  <c r="F20"/>
  <c r="B20"/>
  <c r="C20" s="1"/>
  <c r="W19"/>
  <c r="T19"/>
  <c r="R19"/>
  <c r="P19"/>
  <c r="N19"/>
  <c r="L19"/>
  <c r="I19"/>
  <c r="F19"/>
  <c r="B19"/>
  <c r="C19" s="1"/>
  <c r="W18"/>
  <c r="T18"/>
  <c r="R18"/>
  <c r="P18"/>
  <c r="N18"/>
  <c r="L18"/>
  <c r="I18"/>
  <c r="F18"/>
  <c r="B18"/>
  <c r="C18" s="1"/>
  <c r="W17"/>
  <c r="T17"/>
  <c r="R17"/>
  <c r="P17"/>
  <c r="N17"/>
  <c r="L17"/>
  <c r="I17"/>
  <c r="F17"/>
  <c r="B17"/>
  <c r="C17" s="1"/>
  <c r="W16"/>
  <c r="T16"/>
  <c r="R16"/>
  <c r="P16"/>
  <c r="N16"/>
  <c r="L16"/>
  <c r="I16"/>
  <c r="F16"/>
  <c r="B16"/>
  <c r="C16" s="1"/>
  <c r="W15"/>
  <c r="T15"/>
  <c r="R15"/>
  <c r="P15"/>
  <c r="N15"/>
  <c r="L15"/>
  <c r="I15"/>
  <c r="F15"/>
  <c r="B15"/>
  <c r="C15" s="1"/>
  <c r="W14"/>
  <c r="T14"/>
  <c r="R14"/>
  <c r="P14"/>
  <c r="N14"/>
  <c r="L14"/>
  <c r="I14"/>
  <c r="F14"/>
  <c r="B14"/>
  <c r="C14" s="1"/>
  <c r="W13"/>
  <c r="T13"/>
  <c r="R13"/>
  <c r="P13"/>
  <c r="N13"/>
  <c r="L13"/>
  <c r="I13"/>
  <c r="F13"/>
  <c r="B13"/>
  <c r="C13" s="1"/>
  <c r="W12"/>
  <c r="T12"/>
  <c r="R12"/>
  <c r="P12"/>
  <c r="N12"/>
  <c r="L12"/>
  <c r="I12"/>
  <c r="F12"/>
  <c r="B12"/>
  <c r="C12" s="1"/>
  <c r="W11"/>
  <c r="T11"/>
  <c r="R11"/>
  <c r="P11"/>
  <c r="N11"/>
  <c r="L11"/>
  <c r="I11"/>
  <c r="F11"/>
  <c r="B11"/>
  <c r="C11" s="1"/>
  <c r="W10"/>
  <c r="T10"/>
  <c r="R10"/>
  <c r="P10"/>
  <c r="N10"/>
  <c r="L10"/>
  <c r="I10"/>
  <c r="F10"/>
  <c r="B10"/>
  <c r="C10" s="1"/>
  <c r="W9"/>
  <c r="T9"/>
  <c r="R9"/>
  <c r="P9"/>
  <c r="N9"/>
  <c r="L9"/>
  <c r="I9"/>
  <c r="F9"/>
  <c r="B9"/>
  <c r="C9" s="1"/>
  <c r="W8"/>
  <c r="T8"/>
  <c r="R8"/>
  <c r="P8"/>
  <c r="N8"/>
  <c r="L8"/>
  <c r="I8"/>
  <c r="F8"/>
  <c r="B8"/>
  <c r="C8" s="1"/>
  <c r="W7"/>
  <c r="T7"/>
  <c r="R7"/>
  <c r="P7"/>
  <c r="N7"/>
  <c r="L7"/>
  <c r="I7"/>
  <c r="F7"/>
  <c r="B7"/>
  <c r="C7" s="1"/>
  <c r="W6"/>
  <c r="T6"/>
  <c r="R6"/>
  <c r="P6"/>
  <c r="N6"/>
  <c r="L6"/>
  <c r="I6"/>
  <c r="F6"/>
  <c r="B6"/>
  <c r="C6" s="1"/>
  <c r="B25" l="1"/>
  <c r="F25"/>
  <c r="H27"/>
  <c r="V27"/>
  <c r="C25" l="1"/>
  <c r="B27"/>
</calcChain>
</file>

<file path=xl/sharedStrings.xml><?xml version="1.0" encoding="utf-8"?>
<sst xmlns="http://schemas.openxmlformats.org/spreadsheetml/2006/main" count="103" uniqueCount="52">
  <si>
    <t xml:space="preserve"> ХОД УБОРКИ УРОЖАЯ  на 18  августа       2023 года</t>
  </si>
  <si>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</si>
  <si>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  хозяйства</t>
  </si>
  <si>
    <t>ЗЕРНОВЫЕ</t>
  </si>
  <si>
    <t>Семенники трав</t>
  </si>
  <si>
    <t>Картофель</t>
  </si>
  <si>
    <t>Овощи</t>
  </si>
  <si>
    <t>Рапс</t>
  </si>
  <si>
    <t>ПЛАН  УБОРКИ (га) 2023 г.</t>
  </si>
  <si>
    <t>Всего  убрано</t>
  </si>
  <si>
    <t>% к плану</t>
  </si>
  <si>
    <t>Обмо-лочено</t>
  </si>
  <si>
    <t>Намо-лочено /амбар/</t>
  </si>
  <si>
    <t>Уро-жай-ность</t>
  </si>
  <si>
    <t>в т.ч. плющ зерно</t>
  </si>
  <si>
    <t>Всего</t>
  </si>
  <si>
    <t>Намоло-чено</t>
  </si>
  <si>
    <t>Все-го</t>
  </si>
  <si>
    <t>Нако-пано</t>
  </si>
  <si>
    <t>Урожай-ность</t>
  </si>
  <si>
    <t xml:space="preserve">Вал. сбор </t>
  </si>
  <si>
    <t xml:space="preserve"> зерновых</t>
  </si>
  <si>
    <t>семенные участки многолетних трав</t>
  </si>
  <si>
    <t xml:space="preserve"> лен, конопля</t>
  </si>
  <si>
    <t xml:space="preserve"> картофель без ЛПХ</t>
  </si>
  <si>
    <t xml:space="preserve"> овощей без ЛПХ</t>
  </si>
  <si>
    <t>рапс</t>
  </si>
  <si>
    <t xml:space="preserve">   </t>
  </si>
  <si>
    <t>га</t>
  </si>
  <si>
    <t>%</t>
  </si>
  <si>
    <t>тонн</t>
  </si>
  <si>
    <t>ц/га</t>
  </si>
  <si>
    <t>СХПК Ильюшинский</t>
  </si>
  <si>
    <t>СХПК Новленский</t>
  </si>
  <si>
    <t>СХПК Присухонское</t>
  </si>
  <si>
    <t>СПК ПЗ  Пригородный</t>
  </si>
  <si>
    <t>СХПК Передовой</t>
  </si>
  <si>
    <t>АО Племзавод Родина</t>
  </si>
  <si>
    <t>СХПК Тепличный</t>
  </si>
  <si>
    <t>СХПК П-зд Майский</t>
  </si>
  <si>
    <t>А-Ф Красная Звезда</t>
  </si>
  <si>
    <t>ООО "Милка"</t>
  </si>
  <si>
    <t>СПК ПКЗ Вологодский</t>
  </si>
  <si>
    <t>ОАО Заря</t>
  </si>
  <si>
    <t>КФХ Оганесян Г.А.</t>
  </si>
  <si>
    <t>к-х Механикова А.А.</t>
  </si>
  <si>
    <t>ООО "ЛУЧ"</t>
  </si>
  <si>
    <t>КХ Жуковой А.В.</t>
  </si>
  <si>
    <t>ОАО Совхоз Заречье</t>
  </si>
  <si>
    <t>По ВМО (по округу)</t>
  </si>
  <si>
    <t>2022 г.</t>
  </si>
  <si>
    <t>отклонение, +,-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</si>
</sst>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&quot;р.&quot;_-;\-* #,##0.00&quot;р.&quot;_-;_-* \-??&quot;р.&quot;_-;_-@_-"/>
  </numFmts>
  <fonts count="12">
    <font>
      <sz val="11"/>
      <color theme="1"/>
      <name val="Calibri"/>
      <family val="2"/>
      <scheme val="minor"/>
    </font>
    <font>
      <b/>
      <sz val="9"/>
      <name val="Arial Cyr"/>
    </font>
    <font>
      <sz val="8"/>
      <name val="Arial CYR"/>
    </font>
    <font>
      <sz val="9"/>
      <name val="Arial Cyr"/>
    </font>
    <font>
      <b/>
      <sz val="10"/>
      <name val="Arial Cyr"/>
    </font>
    <font>
      <sz val="9"/>
      <color theme="1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 Cyr"/>
    </font>
    <font>
      <sz val="9"/>
      <color theme="1"/>
      <name val="Arial"/>
      <family val="2"/>
      <charset val="204"/>
    </font>
    <font>
      <b/>
      <sz val="9"/>
      <color theme="1"/>
      <name val="Arial Cyr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8FD893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/>
    <xf numFmtId="164" fontId="3" fillId="0" borderId="0" xfId="0" applyNumberFormat="1" applyFont="1"/>
    <xf numFmtId="0" fontId="3" fillId="0" borderId="0" xfId="0" applyNumberFormat="1" applyFont="1"/>
    <xf numFmtId="0" fontId="2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Border="1"/>
    <xf numFmtId="165" fontId="3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8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left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6" xfId="0" applyNumberFormat="1" applyFont="1" applyBorder="1"/>
    <xf numFmtId="164" fontId="3" fillId="0" borderId="9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/>
    <xf numFmtId="1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/>
    <xf numFmtId="164" fontId="5" fillId="2" borderId="0" xfId="0" applyNumberFormat="1" applyFont="1" applyFill="1" applyBorder="1"/>
    <xf numFmtId="0" fontId="5" fillId="2" borderId="0" xfId="0" applyNumberFormat="1" applyFont="1" applyFill="1"/>
    <xf numFmtId="0" fontId="8" fillId="2" borderId="0" xfId="0" applyNumberFormat="1" applyFont="1" applyFill="1"/>
    <xf numFmtId="0" fontId="8" fillId="2" borderId="8" xfId="0" applyNumberFormat="1" applyFont="1" applyFill="1" applyBorder="1"/>
    <xf numFmtId="1" fontId="7" fillId="2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/>
    </xf>
    <xf numFmtId="0" fontId="7" fillId="2" borderId="6" xfId="0" applyNumberFormat="1" applyFont="1" applyFill="1" applyBorder="1" applyAlignment="1">
      <alignment wrapText="1"/>
    </xf>
    <xf numFmtId="0" fontId="7" fillId="4" borderId="6" xfId="0" applyFont="1" applyFill="1" applyBorder="1"/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wrapText="1"/>
    </xf>
    <xf numFmtId="164" fontId="9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wrapText="1"/>
    </xf>
    <xf numFmtId="0" fontId="9" fillId="2" borderId="6" xfId="0" applyNumberFormat="1" applyFont="1" applyFill="1" applyBorder="1" applyAlignment="1">
      <alignment wrapText="1"/>
    </xf>
    <xf numFmtId="0" fontId="10" fillId="2" borderId="6" xfId="0" applyNumberFormat="1" applyFont="1" applyFill="1" applyBorder="1"/>
    <xf numFmtId="1" fontId="10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wrapText="1"/>
    </xf>
    <xf numFmtId="3" fontId="11" fillId="2" borderId="6" xfId="0" applyNumberFormat="1" applyFont="1" applyFill="1" applyBorder="1" applyAlignment="1">
      <alignment horizontal="center" wrapText="1"/>
    </xf>
    <xf numFmtId="1" fontId="11" fillId="2" borderId="6" xfId="0" applyNumberFormat="1" applyFont="1" applyFill="1" applyBorder="1" applyAlignment="1">
      <alignment horizontal="center" wrapText="1"/>
    </xf>
    <xf numFmtId="0" fontId="3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wrapText="1"/>
    </xf>
    <xf numFmtId="1" fontId="5" fillId="2" borderId="6" xfId="0" applyNumberFormat="1" applyFont="1" applyFill="1" applyBorder="1" applyAlignment="1">
      <alignment wrapText="1"/>
    </xf>
    <xf numFmtId="164" fontId="5" fillId="2" borderId="6" xfId="0" applyNumberFormat="1" applyFont="1" applyFill="1" applyBorder="1"/>
    <xf numFmtId="164" fontId="5" fillId="2" borderId="0" xfId="0" applyNumberFormat="1" applyFont="1" applyFill="1"/>
    <xf numFmtId="0" fontId="1" fillId="2" borderId="6" xfId="0" applyNumberFormat="1" applyFont="1" applyFill="1" applyBorder="1"/>
    <xf numFmtId="1" fontId="3" fillId="2" borderId="6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/>
    <xf numFmtId="164" fontId="3" fillId="2" borderId="6" xfId="0" applyNumberFormat="1" applyFont="1" applyFill="1" applyBorder="1" applyAlignment="1">
      <alignment wrapText="1"/>
    </xf>
    <xf numFmtId="1" fontId="3" fillId="2" borderId="6" xfId="0" applyNumberFormat="1" applyFont="1" applyFill="1" applyBorder="1" applyAlignment="1">
      <alignment wrapText="1"/>
    </xf>
    <xf numFmtId="164" fontId="3" fillId="2" borderId="6" xfId="0" applyNumberFormat="1" applyFont="1" applyFill="1" applyBorder="1"/>
    <xf numFmtId="164" fontId="3" fillId="2" borderId="0" xfId="0" applyNumberFormat="1" applyFont="1" applyFill="1"/>
    <xf numFmtId="164" fontId="3" fillId="2" borderId="0" xfId="0" applyNumberFormat="1" applyFont="1" applyFill="1" applyBorder="1"/>
    <xf numFmtId="0" fontId="3" fillId="2" borderId="0" xfId="0" applyNumberFormat="1" applyFont="1" applyFill="1"/>
    <xf numFmtId="0" fontId="2" fillId="2" borderId="0" xfId="0" applyNumberFormat="1" applyFont="1" applyFill="1"/>
    <xf numFmtId="0" fontId="1" fillId="2" borderId="0" xfId="0" applyNumberFormat="1" applyFont="1" applyFill="1"/>
    <xf numFmtId="1" fontId="3" fillId="2" borderId="0" xfId="0" applyNumberFormat="1" applyFont="1" applyFill="1"/>
    <xf numFmtId="1" fontId="5" fillId="2" borderId="0" xfId="0" applyNumberFormat="1" applyFont="1" applyFill="1"/>
    <xf numFmtId="164" fontId="3" fillId="2" borderId="0" xfId="0" applyNumberFormat="1" applyFont="1" applyFill="1" applyAlignment="1">
      <alignment wrapText="1"/>
    </xf>
    <xf numFmtId="1" fontId="3" fillId="2" borderId="0" xfId="0" applyNumberFormat="1" applyFont="1" applyFill="1" applyAlignment="1">
      <alignment wrapText="1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R29"/>
  <sheetViews>
    <sheetView tabSelected="1" workbookViewId="0">
      <selection activeCell="O33" sqref="O33"/>
    </sheetView>
  </sheetViews>
  <sheetFormatPr defaultColWidth="7.5703125" defaultRowHeight="12"/>
  <cols>
    <col min="1" max="1" width="23.7109375" style="94" customWidth="1"/>
    <col min="2" max="2" width="13.85546875" style="90" customWidth="1"/>
    <col min="3" max="3" width="7.28515625" style="90" customWidth="1"/>
    <col min="4" max="4" width="7.5703125" style="91" customWidth="1"/>
    <col min="5" max="5" width="10.7109375" style="90" customWidth="1"/>
    <col min="6" max="6" width="6.7109375" style="90" customWidth="1"/>
    <col min="7" max="7" width="5.5703125" style="90" customWidth="1"/>
    <col min="8" max="8" width="5.7109375" style="90" customWidth="1"/>
    <col min="9" max="9" width="7.5703125" style="90" customWidth="1"/>
    <col min="10" max="10" width="7" style="90" customWidth="1"/>
    <col min="11" max="11" width="5.7109375" style="90" customWidth="1"/>
    <col min="12" max="12" width="6.140625" style="90" customWidth="1"/>
    <col min="13" max="13" width="6.85546875" style="90" customWidth="1"/>
    <col min="14" max="14" width="7.42578125" style="90" customWidth="1"/>
    <col min="15" max="15" width="6.140625" style="90" customWidth="1"/>
    <col min="16" max="16" width="7.85546875" style="90" customWidth="1"/>
    <col min="17" max="17" width="5.85546875" style="90" customWidth="1"/>
    <col min="18" max="19" width="8.140625" style="90" customWidth="1"/>
    <col min="20" max="23" width="8.140625" style="5" customWidth="1"/>
    <col min="24" max="24" width="25.7109375" style="11" customWidth="1"/>
    <col min="25" max="25" width="9.140625" style="4" customWidth="1"/>
    <col min="26" max="26" width="11.42578125" style="5" customWidth="1"/>
    <col min="27" max="27" width="7.5703125" style="5" customWidth="1"/>
    <col min="28" max="28" width="12" style="5" customWidth="1"/>
    <col min="29" max="29" width="7.5703125" style="5" customWidth="1"/>
    <col min="30" max="37" width="7.5703125" style="6" customWidth="1"/>
    <col min="38" max="39" width="7.5703125" style="7" customWidth="1"/>
    <col min="40" max="40" width="7.5703125" style="8" customWidth="1"/>
    <col min="41" max="16384" width="7.5703125" style="8"/>
  </cols>
  <sheetData>
    <row r="1" spans="1:148" ht="12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148" ht="30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AF2" s="12"/>
      <c r="AG2" s="12"/>
      <c r="AH2" s="12"/>
      <c r="AI2" s="12"/>
      <c r="AJ2" s="12"/>
      <c r="AK2" s="12"/>
    </row>
    <row r="3" spans="1:148" s="29" customFormat="1" ht="17.25" customHeight="1">
      <c r="A3" s="13" t="s">
        <v>2</v>
      </c>
      <c r="B3" s="14" t="s">
        <v>3</v>
      </c>
      <c r="C3" s="15"/>
      <c r="D3" s="15"/>
      <c r="E3" s="15"/>
      <c r="F3" s="15"/>
      <c r="G3" s="16"/>
      <c r="H3" s="17" t="s">
        <v>4</v>
      </c>
      <c r="I3" s="18"/>
      <c r="J3" s="19"/>
      <c r="K3" s="17" t="s">
        <v>5</v>
      </c>
      <c r="L3" s="18"/>
      <c r="M3" s="18"/>
      <c r="N3" s="19"/>
      <c r="O3" s="17" t="s">
        <v>6</v>
      </c>
      <c r="P3" s="18"/>
      <c r="Q3" s="18"/>
      <c r="R3" s="19"/>
      <c r="S3" s="14" t="s">
        <v>7</v>
      </c>
      <c r="T3" s="15"/>
      <c r="U3" s="15"/>
      <c r="V3" s="15"/>
      <c r="W3" s="16"/>
      <c r="X3" s="20" t="s">
        <v>2</v>
      </c>
      <c r="Y3" s="21" t="s">
        <v>8</v>
      </c>
      <c r="Z3" s="22"/>
      <c r="AA3" s="22"/>
      <c r="AB3" s="22"/>
      <c r="AC3" s="23"/>
      <c r="AD3" s="24"/>
      <c r="AE3" s="25"/>
      <c r="AF3" s="26"/>
      <c r="AG3" s="26"/>
      <c r="AH3" s="26"/>
      <c r="AI3" s="26"/>
      <c r="AJ3" s="26"/>
      <c r="AK3" s="26"/>
      <c r="AL3" s="27"/>
      <c r="AM3" s="27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</row>
    <row r="4" spans="1:148" s="42" customFormat="1" ht="58.5" customHeight="1">
      <c r="A4" s="30"/>
      <c r="B4" s="31" t="s">
        <v>9</v>
      </c>
      <c r="C4" s="32" t="s">
        <v>10</v>
      </c>
      <c r="D4" s="33" t="s">
        <v>11</v>
      </c>
      <c r="E4" s="31" t="s">
        <v>12</v>
      </c>
      <c r="F4" s="31" t="s">
        <v>13</v>
      </c>
      <c r="G4" s="32" t="s">
        <v>14</v>
      </c>
      <c r="H4" s="32" t="s">
        <v>15</v>
      </c>
      <c r="I4" s="32" t="s">
        <v>10</v>
      </c>
      <c r="J4" s="32" t="s">
        <v>16</v>
      </c>
      <c r="K4" s="32" t="s">
        <v>17</v>
      </c>
      <c r="L4" s="32" t="s">
        <v>10</v>
      </c>
      <c r="M4" s="32" t="s">
        <v>18</v>
      </c>
      <c r="N4" s="32" t="s">
        <v>19</v>
      </c>
      <c r="O4" s="32" t="s">
        <v>15</v>
      </c>
      <c r="P4" s="32" t="s">
        <v>10</v>
      </c>
      <c r="Q4" s="32" t="s">
        <v>20</v>
      </c>
      <c r="R4" s="32" t="s">
        <v>19</v>
      </c>
      <c r="S4" s="32" t="s">
        <v>15</v>
      </c>
      <c r="T4" s="34" t="s">
        <v>10</v>
      </c>
      <c r="U4" s="35" t="s">
        <v>11</v>
      </c>
      <c r="V4" s="35" t="s">
        <v>12</v>
      </c>
      <c r="W4" s="34" t="s">
        <v>19</v>
      </c>
      <c r="X4" s="36"/>
      <c r="Y4" s="35" t="s">
        <v>21</v>
      </c>
      <c r="Z4" s="35" t="s">
        <v>22</v>
      </c>
      <c r="AA4" s="35" t="s">
        <v>23</v>
      </c>
      <c r="AB4" s="35" t="s">
        <v>24</v>
      </c>
      <c r="AC4" s="35" t="s">
        <v>25</v>
      </c>
      <c r="AD4" s="37" t="s">
        <v>26</v>
      </c>
      <c r="AE4" s="38"/>
      <c r="AF4" s="39"/>
      <c r="AG4" s="39"/>
      <c r="AH4" s="39"/>
      <c r="AI4" s="39"/>
      <c r="AJ4" s="39"/>
      <c r="AK4" s="39"/>
      <c r="AL4" s="40"/>
      <c r="AM4" s="40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</row>
    <row r="5" spans="1:148" s="46" customFormat="1" ht="10.5" customHeight="1">
      <c r="A5" s="43" t="s">
        <v>27</v>
      </c>
      <c r="B5" s="31" t="s">
        <v>28</v>
      </c>
      <c r="C5" s="31" t="s">
        <v>29</v>
      </c>
      <c r="D5" s="33" t="s">
        <v>28</v>
      </c>
      <c r="E5" s="31" t="s">
        <v>30</v>
      </c>
      <c r="F5" s="31" t="s">
        <v>31</v>
      </c>
      <c r="G5" s="31" t="s">
        <v>30</v>
      </c>
      <c r="H5" s="31" t="s">
        <v>28</v>
      </c>
      <c r="I5" s="31" t="s">
        <v>29</v>
      </c>
      <c r="J5" s="31" t="s">
        <v>30</v>
      </c>
      <c r="K5" s="31" t="s">
        <v>28</v>
      </c>
      <c r="L5" s="31" t="s">
        <v>29</v>
      </c>
      <c r="M5" s="32" t="s">
        <v>30</v>
      </c>
      <c r="N5" s="31" t="s">
        <v>31</v>
      </c>
      <c r="O5" s="31" t="s">
        <v>28</v>
      </c>
      <c r="P5" s="31" t="s">
        <v>29</v>
      </c>
      <c r="Q5" s="31" t="s">
        <v>30</v>
      </c>
      <c r="R5" s="31" t="s">
        <v>31</v>
      </c>
      <c r="S5" s="31" t="s">
        <v>28</v>
      </c>
      <c r="T5" s="35" t="s">
        <v>29</v>
      </c>
      <c r="U5" s="35"/>
      <c r="V5" s="35" t="s">
        <v>30</v>
      </c>
      <c r="W5" s="35" t="s">
        <v>31</v>
      </c>
      <c r="X5" s="44"/>
      <c r="Y5" s="35" t="s">
        <v>28</v>
      </c>
      <c r="Z5" s="35" t="s">
        <v>28</v>
      </c>
      <c r="AA5" s="35" t="s">
        <v>28</v>
      </c>
      <c r="AB5" s="35" t="s">
        <v>28</v>
      </c>
      <c r="AC5" s="35" t="s">
        <v>28</v>
      </c>
      <c r="AD5" s="45"/>
      <c r="AE5" s="38"/>
      <c r="AF5" s="39"/>
      <c r="AG5" s="39"/>
      <c r="AH5" s="39"/>
      <c r="AI5" s="39"/>
      <c r="AJ5" s="39"/>
      <c r="AK5" s="39"/>
      <c r="AL5" s="40"/>
      <c r="AM5" s="40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</row>
    <row r="6" spans="1:148" s="56" customFormat="1" ht="17.25" customHeight="1">
      <c r="A6" s="47" t="s">
        <v>32</v>
      </c>
      <c r="B6" s="48">
        <f>D6</f>
        <v>474</v>
      </c>
      <c r="C6" s="48">
        <f t="shared" ref="C6:C25" si="0">B6/Y6*100</f>
        <v>39.5</v>
      </c>
      <c r="D6" s="48">
        <v>474</v>
      </c>
      <c r="E6" s="48">
        <v>1408</v>
      </c>
      <c r="F6" s="48">
        <f t="shared" ref="F6:F25" si="1">E6/D6*10</f>
        <v>29.70464135021097</v>
      </c>
      <c r="G6" s="48"/>
      <c r="H6" s="48"/>
      <c r="I6" s="48">
        <f t="shared" ref="I6:I25" si="2">H6/Z6*100</f>
        <v>0</v>
      </c>
      <c r="J6" s="48"/>
      <c r="K6" s="48"/>
      <c r="L6" s="48" t="e">
        <f t="shared" ref="L6:L25" si="3">K6/AB6*100</f>
        <v>#DIV/0!</v>
      </c>
      <c r="M6" s="48"/>
      <c r="N6" s="48" t="e">
        <f t="shared" ref="N6:N25" si="4">M6/K6*10</f>
        <v>#DIV/0!</v>
      </c>
      <c r="O6" s="48"/>
      <c r="P6" s="48" t="e">
        <f t="shared" ref="P6:P25" si="5">O6/AC6*100</f>
        <v>#DIV/0!</v>
      </c>
      <c r="Q6" s="48"/>
      <c r="R6" s="49" t="e">
        <f t="shared" ref="R6:R25" si="6">Q6/O6*10</f>
        <v>#DIV/0!</v>
      </c>
      <c r="S6" s="49"/>
      <c r="T6" s="49">
        <f t="shared" ref="T6:T25" si="7">S6/AD6*100</f>
        <v>0</v>
      </c>
      <c r="U6" s="49"/>
      <c r="V6" s="49"/>
      <c r="W6" s="49" t="e">
        <f t="shared" ref="W6:W23" si="8">V6/S6*10</f>
        <v>#DIV/0!</v>
      </c>
      <c r="X6" s="47" t="s">
        <v>32</v>
      </c>
      <c r="Y6" s="50">
        <v>1200</v>
      </c>
      <c r="Z6" s="50">
        <v>30</v>
      </c>
      <c r="AA6" s="50"/>
      <c r="AB6" s="50"/>
      <c r="AC6" s="50"/>
      <c r="AD6" s="51">
        <v>150</v>
      </c>
      <c r="AE6" s="52"/>
      <c r="AF6" s="53"/>
      <c r="AG6" s="53"/>
      <c r="AH6" s="53"/>
      <c r="AI6" s="53"/>
      <c r="AJ6" s="53"/>
      <c r="AK6" s="53"/>
      <c r="AL6" s="54"/>
      <c r="AM6" s="54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</row>
    <row r="7" spans="1:148" s="56" customFormat="1" ht="15" customHeight="1">
      <c r="A7" s="47" t="s">
        <v>33</v>
      </c>
      <c r="B7" s="48">
        <f t="shared" ref="B7:B24" si="9">D7</f>
        <v>585</v>
      </c>
      <c r="C7" s="48">
        <f t="shared" si="0"/>
        <v>35.889570552147241</v>
      </c>
      <c r="D7" s="48">
        <v>585</v>
      </c>
      <c r="E7" s="48">
        <v>1944</v>
      </c>
      <c r="F7" s="48">
        <f t="shared" si="1"/>
        <v>33.230769230769234</v>
      </c>
      <c r="G7" s="48"/>
      <c r="H7" s="48"/>
      <c r="I7" s="48">
        <f t="shared" si="2"/>
        <v>0</v>
      </c>
      <c r="J7" s="48"/>
      <c r="K7" s="48"/>
      <c r="L7" s="48" t="e">
        <f t="shared" si="3"/>
        <v>#DIV/0!</v>
      </c>
      <c r="M7" s="48"/>
      <c r="N7" s="48" t="e">
        <f t="shared" si="4"/>
        <v>#DIV/0!</v>
      </c>
      <c r="O7" s="48"/>
      <c r="P7" s="48" t="e">
        <f t="shared" si="5"/>
        <v>#DIV/0!</v>
      </c>
      <c r="Q7" s="48"/>
      <c r="R7" s="49" t="e">
        <f t="shared" si="6"/>
        <v>#DIV/0!</v>
      </c>
      <c r="S7" s="49"/>
      <c r="T7" s="49">
        <f t="shared" si="7"/>
        <v>0</v>
      </c>
      <c r="U7" s="49"/>
      <c r="V7" s="49"/>
      <c r="W7" s="49" t="e">
        <f t="shared" si="8"/>
        <v>#DIV/0!</v>
      </c>
      <c r="X7" s="47" t="s">
        <v>33</v>
      </c>
      <c r="Y7" s="50">
        <v>1630</v>
      </c>
      <c r="Z7" s="57">
        <v>74</v>
      </c>
      <c r="AA7" s="57"/>
      <c r="AB7" s="57"/>
      <c r="AC7" s="50"/>
      <c r="AD7" s="51">
        <v>200</v>
      </c>
      <c r="AE7" s="52"/>
      <c r="AF7" s="53"/>
      <c r="AG7" s="53"/>
      <c r="AH7" s="53"/>
      <c r="AI7" s="53"/>
      <c r="AJ7" s="53"/>
      <c r="AK7" s="53"/>
      <c r="AL7" s="54"/>
      <c r="AM7" s="54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</row>
    <row r="8" spans="1:148" s="56" customFormat="1" ht="15" customHeight="1">
      <c r="A8" s="47" t="s">
        <v>34</v>
      </c>
      <c r="B8" s="48">
        <f t="shared" si="9"/>
        <v>262</v>
      </c>
      <c r="C8" s="48">
        <f t="shared" si="0"/>
        <v>25.686274509803919</v>
      </c>
      <c r="D8" s="48">
        <v>262</v>
      </c>
      <c r="E8" s="48">
        <v>667.7</v>
      </c>
      <c r="F8" s="48">
        <f t="shared" si="1"/>
        <v>25.484732824427482</v>
      </c>
      <c r="G8" s="48"/>
      <c r="H8" s="48"/>
      <c r="I8" s="48" t="e">
        <f t="shared" si="2"/>
        <v>#DIV/0!</v>
      </c>
      <c r="J8" s="48"/>
      <c r="K8" s="48"/>
      <c r="L8" s="48" t="e">
        <f t="shared" si="3"/>
        <v>#DIV/0!</v>
      </c>
      <c r="M8" s="48"/>
      <c r="N8" s="48" t="e">
        <f t="shared" si="4"/>
        <v>#DIV/0!</v>
      </c>
      <c r="O8" s="48"/>
      <c r="P8" s="48" t="e">
        <f t="shared" si="5"/>
        <v>#DIV/0!</v>
      </c>
      <c r="Q8" s="48"/>
      <c r="R8" s="49" t="e">
        <f t="shared" si="6"/>
        <v>#DIV/0!</v>
      </c>
      <c r="S8" s="49"/>
      <c r="T8" s="49" t="e">
        <f t="shared" si="7"/>
        <v>#DIV/0!</v>
      </c>
      <c r="U8" s="49"/>
      <c r="V8" s="49"/>
      <c r="W8" s="49" t="e">
        <f t="shared" si="8"/>
        <v>#DIV/0!</v>
      </c>
      <c r="X8" s="47" t="s">
        <v>34</v>
      </c>
      <c r="Y8" s="50">
        <v>1020</v>
      </c>
      <c r="Z8" s="57"/>
      <c r="AA8" s="57"/>
      <c r="AB8" s="57"/>
      <c r="AC8" s="57"/>
      <c r="AD8" s="51"/>
      <c r="AE8" s="52"/>
      <c r="AF8" s="53"/>
      <c r="AG8" s="53"/>
      <c r="AH8" s="53"/>
      <c r="AI8" s="53"/>
      <c r="AJ8" s="53"/>
      <c r="AK8" s="53"/>
      <c r="AL8" s="54"/>
      <c r="AM8" s="54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</row>
    <row r="9" spans="1:148" s="56" customFormat="1" ht="15" customHeight="1">
      <c r="A9" s="47" t="s">
        <v>35</v>
      </c>
      <c r="B9" s="48">
        <f t="shared" si="9"/>
        <v>672</v>
      </c>
      <c r="C9" s="48">
        <f t="shared" si="0"/>
        <v>53.76</v>
      </c>
      <c r="D9" s="48">
        <v>672</v>
      </c>
      <c r="E9" s="48">
        <v>2147</v>
      </c>
      <c r="F9" s="48">
        <f t="shared" si="1"/>
        <v>31.949404761904763</v>
      </c>
      <c r="G9" s="48"/>
      <c r="H9" s="48"/>
      <c r="I9" s="48" t="e">
        <f t="shared" si="2"/>
        <v>#DIV/0!</v>
      </c>
      <c r="J9" s="48"/>
      <c r="K9" s="48"/>
      <c r="L9" s="48" t="e">
        <f t="shared" si="3"/>
        <v>#DIV/0!</v>
      </c>
      <c r="M9" s="48"/>
      <c r="N9" s="48" t="e">
        <f t="shared" si="4"/>
        <v>#DIV/0!</v>
      </c>
      <c r="O9" s="48"/>
      <c r="P9" s="48">
        <f t="shared" si="5"/>
        <v>0</v>
      </c>
      <c r="Q9" s="48"/>
      <c r="R9" s="49" t="e">
        <f t="shared" si="6"/>
        <v>#DIV/0!</v>
      </c>
      <c r="S9" s="49"/>
      <c r="T9" s="49">
        <f t="shared" si="7"/>
        <v>0</v>
      </c>
      <c r="U9" s="49"/>
      <c r="V9" s="49"/>
      <c r="W9" s="49" t="e">
        <f t="shared" si="8"/>
        <v>#DIV/0!</v>
      </c>
      <c r="X9" s="47" t="s">
        <v>35</v>
      </c>
      <c r="Y9" s="50">
        <v>1250</v>
      </c>
      <c r="Z9" s="57"/>
      <c r="AA9" s="57"/>
      <c r="AB9" s="57"/>
      <c r="AC9" s="57">
        <v>22</v>
      </c>
      <c r="AD9" s="51">
        <v>150</v>
      </c>
      <c r="AE9" s="52"/>
      <c r="AF9" s="53"/>
      <c r="AG9" s="53"/>
      <c r="AH9" s="53"/>
      <c r="AI9" s="53"/>
      <c r="AJ9" s="53"/>
      <c r="AK9" s="53"/>
      <c r="AL9" s="54"/>
      <c r="AM9" s="54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</row>
    <row r="10" spans="1:148" s="56" customFormat="1" ht="15" customHeight="1">
      <c r="A10" s="47" t="s">
        <v>36</v>
      </c>
      <c r="B10" s="48">
        <f t="shared" si="9"/>
        <v>550</v>
      </c>
      <c r="C10" s="48">
        <f t="shared" si="0"/>
        <v>33.454987834549875</v>
      </c>
      <c r="D10" s="48">
        <v>550</v>
      </c>
      <c r="E10" s="48">
        <v>975</v>
      </c>
      <c r="F10" s="48">
        <f t="shared" si="1"/>
        <v>17.727272727272727</v>
      </c>
      <c r="G10" s="48"/>
      <c r="H10" s="48">
        <v>20</v>
      </c>
      <c r="I10" s="48" t="e">
        <f t="shared" si="2"/>
        <v>#DIV/0!</v>
      </c>
      <c r="J10" s="48">
        <v>9.4</v>
      </c>
      <c r="K10" s="48"/>
      <c r="L10" s="48" t="e">
        <f t="shared" si="3"/>
        <v>#DIV/0!</v>
      </c>
      <c r="M10" s="48"/>
      <c r="N10" s="48" t="e">
        <f t="shared" si="4"/>
        <v>#DIV/0!</v>
      </c>
      <c r="O10" s="48"/>
      <c r="P10" s="48" t="e">
        <f t="shared" si="5"/>
        <v>#DIV/0!</v>
      </c>
      <c r="Q10" s="48"/>
      <c r="R10" s="49" t="e">
        <f t="shared" si="6"/>
        <v>#DIV/0!</v>
      </c>
      <c r="S10" s="49"/>
      <c r="T10" s="49" t="e">
        <f t="shared" si="7"/>
        <v>#DIV/0!</v>
      </c>
      <c r="U10" s="49"/>
      <c r="V10" s="49"/>
      <c r="W10" s="49" t="e">
        <f t="shared" si="8"/>
        <v>#DIV/0!</v>
      </c>
      <c r="X10" s="47" t="s">
        <v>36</v>
      </c>
      <c r="Y10" s="50">
        <v>1644</v>
      </c>
      <c r="Z10" s="57"/>
      <c r="AA10" s="57"/>
      <c r="AB10" s="57"/>
      <c r="AC10" s="57"/>
      <c r="AD10" s="51"/>
      <c r="AE10" s="52"/>
      <c r="AF10" s="53"/>
      <c r="AG10" s="53"/>
      <c r="AH10" s="53"/>
      <c r="AI10" s="53"/>
      <c r="AJ10" s="53"/>
      <c r="AK10" s="53"/>
      <c r="AL10" s="54"/>
      <c r="AM10" s="54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</row>
    <row r="11" spans="1:148" s="56" customFormat="1" ht="14.25" customHeight="1">
      <c r="A11" s="47" t="s">
        <v>37</v>
      </c>
      <c r="B11" s="48">
        <f t="shared" si="9"/>
        <v>1345</v>
      </c>
      <c r="C11" s="48">
        <f t="shared" si="0"/>
        <v>34.487179487179489</v>
      </c>
      <c r="D11" s="48">
        <v>1345</v>
      </c>
      <c r="E11" s="48">
        <v>2690</v>
      </c>
      <c r="F11" s="48">
        <f t="shared" si="1"/>
        <v>20</v>
      </c>
      <c r="G11" s="48"/>
      <c r="H11" s="48"/>
      <c r="I11" s="48" t="e">
        <f t="shared" si="2"/>
        <v>#DIV/0!</v>
      </c>
      <c r="J11" s="48"/>
      <c r="K11" s="48"/>
      <c r="L11" s="48" t="e">
        <f t="shared" si="3"/>
        <v>#DIV/0!</v>
      </c>
      <c r="M11" s="48"/>
      <c r="N11" s="48" t="e">
        <f t="shared" si="4"/>
        <v>#DIV/0!</v>
      </c>
      <c r="O11" s="48"/>
      <c r="P11" s="48" t="e">
        <f t="shared" si="5"/>
        <v>#DIV/0!</v>
      </c>
      <c r="Q11" s="48"/>
      <c r="R11" s="49" t="e">
        <f t="shared" si="6"/>
        <v>#DIV/0!</v>
      </c>
      <c r="S11" s="49"/>
      <c r="T11" s="49">
        <f t="shared" si="7"/>
        <v>0</v>
      </c>
      <c r="U11" s="49"/>
      <c r="V11" s="49"/>
      <c r="W11" s="49" t="e">
        <f t="shared" si="8"/>
        <v>#DIV/0!</v>
      </c>
      <c r="X11" s="47" t="s">
        <v>37</v>
      </c>
      <c r="Y11" s="50">
        <v>3900</v>
      </c>
      <c r="Z11" s="57"/>
      <c r="AA11" s="57"/>
      <c r="AB11" s="57"/>
      <c r="AC11" s="57"/>
      <c r="AD11" s="51">
        <v>100</v>
      </c>
      <c r="AE11" s="52"/>
      <c r="AF11" s="53"/>
      <c r="AG11" s="53"/>
      <c r="AH11" s="53"/>
      <c r="AI11" s="53"/>
      <c r="AJ11" s="53"/>
      <c r="AK11" s="53"/>
      <c r="AL11" s="54"/>
      <c r="AM11" s="54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</row>
    <row r="12" spans="1:148" s="56" customFormat="1" ht="15" customHeight="1">
      <c r="A12" s="58" t="s">
        <v>38</v>
      </c>
      <c r="B12" s="48">
        <f t="shared" si="9"/>
        <v>150</v>
      </c>
      <c r="C12" s="48">
        <f t="shared" si="0"/>
        <v>21.428571428571427</v>
      </c>
      <c r="D12" s="48">
        <v>150</v>
      </c>
      <c r="E12" s="48">
        <v>390</v>
      </c>
      <c r="F12" s="48">
        <f t="shared" si="1"/>
        <v>26</v>
      </c>
      <c r="G12" s="48"/>
      <c r="H12" s="48"/>
      <c r="I12" s="48" t="e">
        <f t="shared" si="2"/>
        <v>#DIV/0!</v>
      </c>
      <c r="J12" s="48"/>
      <c r="K12" s="48"/>
      <c r="L12" s="48">
        <f t="shared" si="3"/>
        <v>0</v>
      </c>
      <c r="M12" s="48"/>
      <c r="N12" s="48" t="e">
        <f t="shared" si="4"/>
        <v>#DIV/0!</v>
      </c>
      <c r="O12" s="48"/>
      <c r="P12" s="48">
        <f t="shared" si="5"/>
        <v>0</v>
      </c>
      <c r="Q12" s="48"/>
      <c r="R12" s="49" t="e">
        <f t="shared" si="6"/>
        <v>#DIV/0!</v>
      </c>
      <c r="S12" s="49"/>
      <c r="T12" s="49" t="e">
        <f t="shared" si="7"/>
        <v>#DIV/0!</v>
      </c>
      <c r="U12" s="49"/>
      <c r="V12" s="49"/>
      <c r="W12" s="49" t="e">
        <f t="shared" si="8"/>
        <v>#DIV/0!</v>
      </c>
      <c r="X12" s="58" t="s">
        <v>38</v>
      </c>
      <c r="Y12" s="50">
        <v>700</v>
      </c>
      <c r="Z12" s="57"/>
      <c r="AA12" s="57"/>
      <c r="AB12" s="57">
        <v>30</v>
      </c>
      <c r="AC12" s="57">
        <v>24</v>
      </c>
      <c r="AD12" s="51"/>
      <c r="AE12" s="52"/>
      <c r="AF12" s="53"/>
      <c r="AG12" s="53"/>
      <c r="AH12" s="53"/>
      <c r="AI12" s="53"/>
      <c r="AJ12" s="53"/>
      <c r="AK12" s="53"/>
      <c r="AL12" s="54"/>
      <c r="AM12" s="54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</row>
    <row r="13" spans="1:148" s="56" customFormat="1" ht="15" customHeight="1">
      <c r="A13" s="58" t="s">
        <v>39</v>
      </c>
      <c r="B13" s="48">
        <f t="shared" si="9"/>
        <v>965</v>
      </c>
      <c r="C13" s="48">
        <f t="shared" si="0"/>
        <v>37.115384615384613</v>
      </c>
      <c r="D13" s="48">
        <v>965</v>
      </c>
      <c r="E13" s="48">
        <v>3350</v>
      </c>
      <c r="F13" s="48">
        <f t="shared" si="1"/>
        <v>34.715025906735747</v>
      </c>
      <c r="G13" s="48"/>
      <c r="H13" s="48"/>
      <c r="I13" s="48" t="e">
        <f t="shared" si="2"/>
        <v>#DIV/0!</v>
      </c>
      <c r="J13" s="48"/>
      <c r="K13" s="48"/>
      <c r="L13" s="48">
        <f t="shared" si="3"/>
        <v>0</v>
      </c>
      <c r="M13" s="48"/>
      <c r="N13" s="48" t="e">
        <f t="shared" si="4"/>
        <v>#DIV/0!</v>
      </c>
      <c r="O13" s="48"/>
      <c r="P13" s="48">
        <f t="shared" si="5"/>
        <v>0</v>
      </c>
      <c r="Q13" s="48"/>
      <c r="R13" s="49" t="e">
        <f t="shared" si="6"/>
        <v>#DIV/0!</v>
      </c>
      <c r="S13" s="49"/>
      <c r="T13" s="49" t="e">
        <f t="shared" si="7"/>
        <v>#DIV/0!</v>
      </c>
      <c r="U13" s="49"/>
      <c r="V13" s="49"/>
      <c r="W13" s="49" t="e">
        <f t="shared" si="8"/>
        <v>#DIV/0!</v>
      </c>
      <c r="X13" s="58" t="s">
        <v>39</v>
      </c>
      <c r="Y13" s="50">
        <v>2600</v>
      </c>
      <c r="Z13" s="57"/>
      <c r="AA13" s="57"/>
      <c r="AB13" s="57">
        <v>115</v>
      </c>
      <c r="AC13" s="57">
        <v>55</v>
      </c>
      <c r="AD13" s="51"/>
      <c r="AE13" s="52"/>
      <c r="AF13" s="53"/>
      <c r="AG13" s="53"/>
      <c r="AH13" s="53"/>
      <c r="AI13" s="53"/>
      <c r="AJ13" s="53"/>
      <c r="AK13" s="53"/>
      <c r="AL13" s="54"/>
      <c r="AM13" s="54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</row>
    <row r="14" spans="1:148" s="56" customFormat="1" ht="15" customHeight="1">
      <c r="A14" s="58" t="s">
        <v>40</v>
      </c>
      <c r="B14" s="48">
        <f t="shared" si="9"/>
        <v>1291</v>
      </c>
      <c r="C14" s="48">
        <f t="shared" si="0"/>
        <v>42.327868852459019</v>
      </c>
      <c r="D14" s="48">
        <v>1291</v>
      </c>
      <c r="E14" s="48">
        <v>3073</v>
      </c>
      <c r="F14" s="48">
        <f t="shared" si="1"/>
        <v>23.803253292021687</v>
      </c>
      <c r="G14" s="48"/>
      <c r="H14" s="48"/>
      <c r="I14" s="48" t="e">
        <f t="shared" si="2"/>
        <v>#DIV/0!</v>
      </c>
      <c r="J14" s="48"/>
      <c r="K14" s="48"/>
      <c r="L14" s="48" t="e">
        <f t="shared" si="3"/>
        <v>#DIV/0!</v>
      </c>
      <c r="M14" s="48"/>
      <c r="N14" s="48" t="e">
        <f t="shared" si="4"/>
        <v>#DIV/0!</v>
      </c>
      <c r="O14" s="48"/>
      <c r="P14" s="48" t="e">
        <f t="shared" si="5"/>
        <v>#DIV/0!</v>
      </c>
      <c r="Q14" s="48"/>
      <c r="R14" s="49" t="e">
        <f t="shared" si="6"/>
        <v>#DIV/0!</v>
      </c>
      <c r="S14" s="49"/>
      <c r="T14" s="49" t="e">
        <f t="shared" si="7"/>
        <v>#DIV/0!</v>
      </c>
      <c r="U14" s="49"/>
      <c r="V14" s="49"/>
      <c r="W14" s="49" t="e">
        <f t="shared" si="8"/>
        <v>#DIV/0!</v>
      </c>
      <c r="X14" s="58" t="s">
        <v>40</v>
      </c>
      <c r="Y14" s="50">
        <v>3050</v>
      </c>
      <c r="Z14" s="57"/>
      <c r="AA14" s="57"/>
      <c r="AB14" s="57"/>
      <c r="AC14" s="57"/>
      <c r="AD14" s="51"/>
      <c r="AE14" s="52"/>
      <c r="AF14" s="53"/>
      <c r="AG14" s="53"/>
      <c r="AH14" s="53"/>
      <c r="AI14" s="53"/>
      <c r="AJ14" s="53"/>
      <c r="AK14" s="53"/>
      <c r="AL14" s="54"/>
      <c r="AM14" s="54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</row>
    <row r="15" spans="1:148" s="56" customFormat="1" ht="15" customHeight="1">
      <c r="A15" s="58" t="s">
        <v>41</v>
      </c>
      <c r="B15" s="48">
        <f t="shared" si="9"/>
        <v>0</v>
      </c>
      <c r="C15" s="48">
        <f t="shared" si="0"/>
        <v>0</v>
      </c>
      <c r="D15" s="48"/>
      <c r="E15" s="48"/>
      <c r="F15" s="48" t="e">
        <f t="shared" si="1"/>
        <v>#DIV/0!</v>
      </c>
      <c r="G15" s="48"/>
      <c r="H15" s="48"/>
      <c r="I15" s="48" t="e">
        <f t="shared" si="2"/>
        <v>#DIV/0!</v>
      </c>
      <c r="J15" s="48"/>
      <c r="K15" s="48"/>
      <c r="L15" s="48" t="e">
        <f t="shared" si="3"/>
        <v>#DIV/0!</v>
      </c>
      <c r="M15" s="48"/>
      <c r="N15" s="48" t="e">
        <f t="shared" si="4"/>
        <v>#DIV/0!</v>
      </c>
      <c r="O15" s="48"/>
      <c r="P15" s="48" t="e">
        <f t="shared" si="5"/>
        <v>#DIV/0!</v>
      </c>
      <c r="Q15" s="48"/>
      <c r="R15" s="49" t="e">
        <f t="shared" si="6"/>
        <v>#DIV/0!</v>
      </c>
      <c r="S15" s="49"/>
      <c r="T15" s="49" t="e">
        <f t="shared" si="7"/>
        <v>#DIV/0!</v>
      </c>
      <c r="U15" s="49"/>
      <c r="V15" s="49"/>
      <c r="W15" s="49" t="e">
        <f t="shared" si="8"/>
        <v>#DIV/0!</v>
      </c>
      <c r="X15" s="58" t="s">
        <v>41</v>
      </c>
      <c r="Y15" s="50">
        <v>20</v>
      </c>
      <c r="Z15" s="57"/>
      <c r="AA15" s="57"/>
      <c r="AB15" s="57"/>
      <c r="AC15" s="57"/>
      <c r="AD15" s="51"/>
      <c r="AE15" s="52"/>
      <c r="AF15" s="53"/>
      <c r="AG15" s="53"/>
      <c r="AH15" s="53"/>
      <c r="AI15" s="53"/>
      <c r="AJ15" s="53"/>
      <c r="AK15" s="53"/>
      <c r="AL15" s="54"/>
      <c r="AM15" s="54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</row>
    <row r="16" spans="1:148" s="56" customFormat="1" ht="15" customHeight="1">
      <c r="A16" s="58" t="s">
        <v>42</v>
      </c>
      <c r="B16" s="48">
        <f t="shared" si="9"/>
        <v>260</v>
      </c>
      <c r="C16" s="48">
        <f t="shared" si="0"/>
        <v>21.399176954732511</v>
      </c>
      <c r="D16" s="48">
        <v>260</v>
      </c>
      <c r="E16" s="48">
        <v>835</v>
      </c>
      <c r="F16" s="48">
        <f t="shared" si="1"/>
        <v>32.115384615384613</v>
      </c>
      <c r="G16" s="48"/>
      <c r="H16" s="48"/>
      <c r="I16" s="48" t="e">
        <f t="shared" si="2"/>
        <v>#DIV/0!</v>
      </c>
      <c r="J16" s="48"/>
      <c r="K16" s="48"/>
      <c r="L16" s="48">
        <f t="shared" si="3"/>
        <v>0</v>
      </c>
      <c r="M16" s="48"/>
      <c r="N16" s="48" t="e">
        <f t="shared" si="4"/>
        <v>#DIV/0!</v>
      </c>
      <c r="O16" s="48"/>
      <c r="P16" s="48" t="e">
        <f t="shared" si="5"/>
        <v>#DIV/0!</v>
      </c>
      <c r="Q16" s="48"/>
      <c r="R16" s="49" t="e">
        <f t="shared" si="6"/>
        <v>#DIV/0!</v>
      </c>
      <c r="S16" s="49"/>
      <c r="T16" s="49" t="e">
        <f t="shared" si="7"/>
        <v>#DIV/0!</v>
      </c>
      <c r="U16" s="49"/>
      <c r="V16" s="49"/>
      <c r="W16" s="49" t="e">
        <f t="shared" si="8"/>
        <v>#DIV/0!</v>
      </c>
      <c r="X16" s="58" t="s">
        <v>42</v>
      </c>
      <c r="Y16" s="50">
        <v>1215</v>
      </c>
      <c r="Z16" s="57"/>
      <c r="AA16" s="57"/>
      <c r="AB16" s="57">
        <v>85</v>
      </c>
      <c r="AC16" s="57"/>
      <c r="AD16" s="51"/>
      <c r="AE16" s="52"/>
      <c r="AF16" s="53"/>
      <c r="AG16" s="53"/>
      <c r="AH16" s="53"/>
      <c r="AI16" s="53"/>
      <c r="AJ16" s="53"/>
      <c r="AK16" s="53"/>
      <c r="AL16" s="54"/>
      <c r="AM16" s="54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</row>
    <row r="17" spans="1:148" s="56" customFormat="1" ht="15" customHeight="1">
      <c r="A17" s="58" t="s">
        <v>43</v>
      </c>
      <c r="B17" s="48">
        <f t="shared" si="9"/>
        <v>2163</v>
      </c>
      <c r="C17" s="48">
        <f t="shared" si="0"/>
        <v>30.589732711073399</v>
      </c>
      <c r="D17" s="48">
        <v>2163</v>
      </c>
      <c r="E17" s="48">
        <v>5528</v>
      </c>
      <c r="F17" s="48">
        <f t="shared" si="1"/>
        <v>25.557096625057788</v>
      </c>
      <c r="G17" s="48"/>
      <c r="H17" s="48"/>
      <c r="I17" s="48" t="e">
        <f t="shared" si="2"/>
        <v>#DIV/0!</v>
      </c>
      <c r="J17" s="48"/>
      <c r="K17" s="48"/>
      <c r="L17" s="48" t="e">
        <f t="shared" si="3"/>
        <v>#DIV/0!</v>
      </c>
      <c r="M17" s="48"/>
      <c r="N17" s="48" t="e">
        <f t="shared" si="4"/>
        <v>#DIV/0!</v>
      </c>
      <c r="O17" s="48"/>
      <c r="P17" s="48" t="e">
        <f t="shared" si="5"/>
        <v>#DIV/0!</v>
      </c>
      <c r="Q17" s="48"/>
      <c r="R17" s="49" t="e">
        <f t="shared" si="6"/>
        <v>#DIV/0!</v>
      </c>
      <c r="S17" s="49"/>
      <c r="T17" s="49" t="e">
        <f t="shared" si="7"/>
        <v>#DIV/0!</v>
      </c>
      <c r="U17" s="49"/>
      <c r="V17" s="49"/>
      <c r="W17" s="49" t="e">
        <f t="shared" si="8"/>
        <v>#DIV/0!</v>
      </c>
      <c r="X17" s="58" t="s">
        <v>43</v>
      </c>
      <c r="Y17" s="50">
        <v>7071</v>
      </c>
      <c r="Z17" s="57"/>
      <c r="AA17" s="57"/>
      <c r="AB17" s="57"/>
      <c r="AC17" s="57"/>
      <c r="AD17" s="51"/>
      <c r="AE17" s="52"/>
      <c r="AF17" s="53"/>
      <c r="AG17" s="53"/>
      <c r="AH17" s="53"/>
      <c r="AI17" s="53"/>
      <c r="AJ17" s="53"/>
      <c r="AK17" s="53"/>
      <c r="AL17" s="54"/>
      <c r="AM17" s="54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</row>
    <row r="18" spans="1:148" s="56" customFormat="1" ht="15" customHeight="1">
      <c r="A18" s="59" t="s">
        <v>44</v>
      </c>
      <c r="B18" s="48">
        <f t="shared" si="9"/>
        <v>280</v>
      </c>
      <c r="C18" s="48">
        <f t="shared" si="0"/>
        <v>43.07692307692308</v>
      </c>
      <c r="D18" s="48">
        <v>280</v>
      </c>
      <c r="E18" s="48">
        <v>700</v>
      </c>
      <c r="F18" s="48">
        <f t="shared" si="1"/>
        <v>25</v>
      </c>
      <c r="G18" s="48"/>
      <c r="H18" s="48"/>
      <c r="I18" s="48" t="e">
        <f t="shared" si="2"/>
        <v>#DIV/0!</v>
      </c>
      <c r="J18" s="48"/>
      <c r="K18" s="48"/>
      <c r="L18" s="48" t="e">
        <f t="shared" si="3"/>
        <v>#DIV/0!</v>
      </c>
      <c r="M18" s="48"/>
      <c r="N18" s="48" t="e">
        <f t="shared" si="4"/>
        <v>#DIV/0!</v>
      </c>
      <c r="O18" s="48"/>
      <c r="P18" s="48" t="e">
        <f t="shared" si="5"/>
        <v>#DIV/0!</v>
      </c>
      <c r="Q18" s="48"/>
      <c r="R18" s="49" t="e">
        <f t="shared" si="6"/>
        <v>#DIV/0!</v>
      </c>
      <c r="S18" s="49"/>
      <c r="T18" s="49" t="e">
        <f t="shared" si="7"/>
        <v>#DIV/0!</v>
      </c>
      <c r="U18" s="49"/>
      <c r="V18" s="49"/>
      <c r="W18" s="49" t="e">
        <f t="shared" si="8"/>
        <v>#DIV/0!</v>
      </c>
      <c r="X18" s="59" t="s">
        <v>44</v>
      </c>
      <c r="Y18" s="50">
        <v>650</v>
      </c>
      <c r="Z18" s="57"/>
      <c r="AA18" s="57"/>
      <c r="AB18" s="57"/>
      <c r="AC18" s="57"/>
      <c r="AD18" s="51"/>
      <c r="AE18" s="52"/>
      <c r="AF18" s="53"/>
      <c r="AG18" s="53"/>
      <c r="AH18" s="53"/>
      <c r="AI18" s="53"/>
      <c r="AJ18" s="53"/>
      <c r="AK18" s="53"/>
      <c r="AL18" s="54"/>
      <c r="AM18" s="54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</row>
    <row r="19" spans="1:148" s="56" customFormat="1" ht="15" customHeight="1">
      <c r="A19" s="59" t="s">
        <v>45</v>
      </c>
      <c r="B19" s="48">
        <f t="shared" si="9"/>
        <v>52</v>
      </c>
      <c r="C19" s="48">
        <f t="shared" si="0"/>
        <v>12.440191387559809</v>
      </c>
      <c r="D19" s="48">
        <v>52</v>
      </c>
      <c r="E19" s="48">
        <v>130</v>
      </c>
      <c r="F19" s="48">
        <f t="shared" si="1"/>
        <v>25</v>
      </c>
      <c r="G19" s="48"/>
      <c r="H19" s="48"/>
      <c r="I19" s="48">
        <f t="shared" si="2"/>
        <v>0</v>
      </c>
      <c r="J19" s="48"/>
      <c r="K19" s="48"/>
      <c r="L19" s="48" t="e">
        <f t="shared" si="3"/>
        <v>#DIV/0!</v>
      </c>
      <c r="M19" s="48"/>
      <c r="N19" s="48" t="e">
        <f t="shared" si="4"/>
        <v>#DIV/0!</v>
      </c>
      <c r="O19" s="48"/>
      <c r="P19" s="48" t="e">
        <f t="shared" si="5"/>
        <v>#DIV/0!</v>
      </c>
      <c r="Q19" s="48"/>
      <c r="R19" s="49" t="e">
        <f t="shared" si="6"/>
        <v>#DIV/0!</v>
      </c>
      <c r="S19" s="49"/>
      <c r="T19" s="49" t="e">
        <f t="shared" si="7"/>
        <v>#DIV/0!</v>
      </c>
      <c r="U19" s="49"/>
      <c r="V19" s="49"/>
      <c r="W19" s="49" t="e">
        <f t="shared" si="8"/>
        <v>#DIV/0!</v>
      </c>
      <c r="X19" s="59" t="s">
        <v>45</v>
      </c>
      <c r="Y19" s="50">
        <v>418</v>
      </c>
      <c r="Z19" s="57">
        <v>5</v>
      </c>
      <c r="AA19" s="57"/>
      <c r="AB19" s="57"/>
      <c r="AC19" s="57"/>
      <c r="AD19" s="51"/>
      <c r="AE19" s="52"/>
      <c r="AF19" s="53"/>
      <c r="AG19" s="53"/>
      <c r="AH19" s="53"/>
      <c r="AI19" s="53"/>
      <c r="AJ19" s="53"/>
      <c r="AK19" s="53"/>
      <c r="AL19" s="54"/>
      <c r="AM19" s="54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</row>
    <row r="20" spans="1:148" s="56" customFormat="1" ht="15" customHeight="1">
      <c r="A20" s="60" t="s">
        <v>46</v>
      </c>
      <c r="B20" s="48">
        <f t="shared" si="9"/>
        <v>0</v>
      </c>
      <c r="C20" s="48" t="e">
        <f t="shared" si="0"/>
        <v>#DIV/0!</v>
      </c>
      <c r="D20" s="48"/>
      <c r="E20" s="48"/>
      <c r="F20" s="48" t="e">
        <f t="shared" si="1"/>
        <v>#DIV/0!</v>
      </c>
      <c r="G20" s="48"/>
      <c r="H20" s="48"/>
      <c r="I20" s="48" t="e">
        <f t="shared" si="2"/>
        <v>#DIV/0!</v>
      </c>
      <c r="J20" s="48"/>
      <c r="K20" s="48"/>
      <c r="L20" s="48">
        <f t="shared" si="3"/>
        <v>0</v>
      </c>
      <c r="M20" s="48"/>
      <c r="N20" s="48" t="e">
        <f t="shared" si="4"/>
        <v>#DIV/0!</v>
      </c>
      <c r="O20" s="48"/>
      <c r="P20" s="48">
        <f t="shared" si="5"/>
        <v>0</v>
      </c>
      <c r="Q20" s="48"/>
      <c r="R20" s="49" t="e">
        <f t="shared" si="6"/>
        <v>#DIV/0!</v>
      </c>
      <c r="S20" s="49"/>
      <c r="T20" s="49" t="e">
        <f t="shared" si="7"/>
        <v>#DIV/0!</v>
      </c>
      <c r="U20" s="49"/>
      <c r="V20" s="49"/>
      <c r="W20" s="49" t="e">
        <f t="shared" si="8"/>
        <v>#DIV/0!</v>
      </c>
      <c r="X20" s="60" t="s">
        <v>46</v>
      </c>
      <c r="Y20" s="50"/>
      <c r="Z20" s="57"/>
      <c r="AA20" s="57"/>
      <c r="AB20" s="57">
        <v>81</v>
      </c>
      <c r="AC20" s="57">
        <v>15</v>
      </c>
      <c r="AD20" s="51"/>
      <c r="AE20" s="52"/>
      <c r="AF20" s="53"/>
      <c r="AG20" s="53"/>
      <c r="AH20" s="53"/>
      <c r="AI20" s="53"/>
      <c r="AJ20" s="53"/>
      <c r="AK20" s="53"/>
      <c r="AL20" s="54"/>
      <c r="AM20" s="54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</row>
    <row r="21" spans="1:148" s="56" customFormat="1" ht="15" customHeight="1">
      <c r="A21" s="61" t="s">
        <v>47</v>
      </c>
      <c r="B21" s="48">
        <f t="shared" si="9"/>
        <v>0</v>
      </c>
      <c r="C21" s="48" t="e">
        <f t="shared" si="0"/>
        <v>#DIV/0!</v>
      </c>
      <c r="D21" s="48"/>
      <c r="E21" s="48"/>
      <c r="F21" s="48" t="e">
        <f t="shared" si="1"/>
        <v>#DIV/0!</v>
      </c>
      <c r="G21" s="48"/>
      <c r="H21" s="48"/>
      <c r="I21" s="48" t="e">
        <f t="shared" si="2"/>
        <v>#DIV/0!</v>
      </c>
      <c r="J21" s="48"/>
      <c r="K21" s="48"/>
      <c r="L21" s="48">
        <f t="shared" si="3"/>
        <v>0</v>
      </c>
      <c r="M21" s="48"/>
      <c r="N21" s="48" t="e">
        <f t="shared" si="4"/>
        <v>#DIV/0!</v>
      </c>
      <c r="O21" s="48"/>
      <c r="P21" s="48" t="e">
        <f t="shared" si="5"/>
        <v>#DIV/0!</v>
      </c>
      <c r="Q21" s="48"/>
      <c r="R21" s="49" t="e">
        <f t="shared" si="6"/>
        <v>#DIV/0!</v>
      </c>
      <c r="S21" s="49"/>
      <c r="T21" s="49" t="e">
        <f t="shared" si="7"/>
        <v>#DIV/0!</v>
      </c>
      <c r="U21" s="49"/>
      <c r="V21" s="49"/>
      <c r="W21" s="49" t="e">
        <f t="shared" si="8"/>
        <v>#DIV/0!</v>
      </c>
      <c r="X21" s="61" t="s">
        <v>47</v>
      </c>
      <c r="Y21" s="62"/>
      <c r="Z21" s="63"/>
      <c r="AA21" s="63"/>
      <c r="AB21" s="57">
        <v>50</v>
      </c>
      <c r="AC21" s="63"/>
      <c r="AD21" s="64"/>
      <c r="AE21" s="52"/>
      <c r="AF21" s="53"/>
      <c r="AG21" s="53"/>
      <c r="AH21" s="53"/>
      <c r="AI21" s="53"/>
      <c r="AJ21" s="53"/>
      <c r="AK21" s="53"/>
      <c r="AL21" s="54"/>
      <c r="AM21" s="54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</row>
    <row r="22" spans="1:148" s="56" customFormat="1" ht="15" customHeight="1">
      <c r="A22" s="65" t="s">
        <v>48</v>
      </c>
      <c r="B22" s="48">
        <f t="shared" si="9"/>
        <v>0</v>
      </c>
      <c r="C22" s="48" t="e">
        <f t="shared" si="0"/>
        <v>#DIV/0!</v>
      </c>
      <c r="D22" s="48"/>
      <c r="E22" s="48"/>
      <c r="F22" s="48" t="e">
        <f t="shared" si="1"/>
        <v>#DIV/0!</v>
      </c>
      <c r="G22" s="48"/>
      <c r="H22" s="48"/>
      <c r="I22" s="48" t="e">
        <f t="shared" si="2"/>
        <v>#DIV/0!</v>
      </c>
      <c r="J22" s="48"/>
      <c r="K22" s="48"/>
      <c r="L22" s="48">
        <f t="shared" si="3"/>
        <v>0</v>
      </c>
      <c r="M22" s="48"/>
      <c r="N22" s="48" t="e">
        <f t="shared" si="4"/>
        <v>#DIV/0!</v>
      </c>
      <c r="O22" s="48"/>
      <c r="P22" s="48" t="e">
        <f t="shared" si="5"/>
        <v>#DIV/0!</v>
      </c>
      <c r="Q22" s="48"/>
      <c r="R22" s="49" t="e">
        <f t="shared" si="6"/>
        <v>#DIV/0!</v>
      </c>
      <c r="S22" s="49"/>
      <c r="T22" s="49" t="e">
        <f t="shared" si="7"/>
        <v>#DIV/0!</v>
      </c>
      <c r="U22" s="49"/>
      <c r="V22" s="49"/>
      <c r="W22" s="49" t="e">
        <f t="shared" si="8"/>
        <v>#DIV/0!</v>
      </c>
      <c r="X22" s="65" t="s">
        <v>48</v>
      </c>
      <c r="Y22" s="62"/>
      <c r="Z22" s="63"/>
      <c r="AA22" s="63"/>
      <c r="AB22" s="57">
        <v>10</v>
      </c>
      <c r="AC22" s="63"/>
      <c r="AD22" s="66"/>
      <c r="AE22" s="52"/>
      <c r="AF22" s="53"/>
      <c r="AG22" s="53"/>
      <c r="AH22" s="53"/>
      <c r="AI22" s="53"/>
      <c r="AJ22" s="53"/>
      <c r="AK22" s="53"/>
      <c r="AL22" s="54"/>
      <c r="AM22" s="54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</row>
    <row r="23" spans="1:148" s="56" customFormat="1" ht="15" customHeight="1">
      <c r="A23" s="67"/>
      <c r="B23" s="48">
        <f t="shared" si="9"/>
        <v>0</v>
      </c>
      <c r="C23" s="48" t="e">
        <f t="shared" si="0"/>
        <v>#DIV/0!</v>
      </c>
      <c r="D23" s="48"/>
      <c r="E23" s="48"/>
      <c r="F23" s="48" t="e">
        <f t="shared" si="1"/>
        <v>#DIV/0!</v>
      </c>
      <c r="G23" s="48"/>
      <c r="H23" s="48"/>
      <c r="I23" s="48" t="e">
        <f t="shared" si="2"/>
        <v>#DIV/0!</v>
      </c>
      <c r="J23" s="48"/>
      <c r="K23" s="48"/>
      <c r="L23" s="48" t="e">
        <f t="shared" si="3"/>
        <v>#DIV/0!</v>
      </c>
      <c r="M23" s="48"/>
      <c r="N23" s="48" t="e">
        <f t="shared" si="4"/>
        <v>#DIV/0!</v>
      </c>
      <c r="O23" s="48"/>
      <c r="P23" s="48" t="e">
        <f t="shared" si="5"/>
        <v>#DIV/0!</v>
      </c>
      <c r="Q23" s="48"/>
      <c r="R23" s="49" t="e">
        <f t="shared" si="6"/>
        <v>#DIV/0!</v>
      </c>
      <c r="S23" s="49"/>
      <c r="T23" s="49" t="e">
        <f t="shared" si="7"/>
        <v>#DIV/0!</v>
      </c>
      <c r="U23" s="49"/>
      <c r="V23" s="49"/>
      <c r="W23" s="49" t="e">
        <f t="shared" si="8"/>
        <v>#DIV/0!</v>
      </c>
      <c r="X23" s="68"/>
      <c r="Y23" s="62"/>
      <c r="Z23" s="63"/>
      <c r="AA23" s="63"/>
      <c r="AB23" s="63"/>
      <c r="AC23" s="63"/>
      <c r="AD23" s="64"/>
      <c r="AE23" s="52"/>
      <c r="AF23" s="53"/>
      <c r="AG23" s="53"/>
      <c r="AH23" s="53"/>
      <c r="AI23" s="53"/>
      <c r="AJ23" s="53"/>
      <c r="AK23" s="53"/>
      <c r="AL23" s="54"/>
      <c r="AM23" s="54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</row>
    <row r="24" spans="1:148" s="56" customFormat="1" ht="18.75" customHeight="1">
      <c r="A24" s="67"/>
      <c r="B24" s="48">
        <f t="shared" si="9"/>
        <v>0</v>
      </c>
      <c r="C24" s="48" t="e">
        <f t="shared" si="0"/>
        <v>#DIV/0!</v>
      </c>
      <c r="D24" s="48"/>
      <c r="E24" s="48"/>
      <c r="F24" s="48" t="e">
        <f t="shared" si="1"/>
        <v>#DIV/0!</v>
      </c>
      <c r="G24" s="48"/>
      <c r="H24" s="48"/>
      <c r="I24" s="48" t="e">
        <f t="shared" si="2"/>
        <v>#DIV/0!</v>
      </c>
      <c r="J24" s="48"/>
      <c r="K24" s="48"/>
      <c r="L24" s="48" t="e">
        <f t="shared" si="3"/>
        <v>#DIV/0!</v>
      </c>
      <c r="M24" s="48"/>
      <c r="N24" s="48" t="e">
        <f t="shared" si="4"/>
        <v>#DIV/0!</v>
      </c>
      <c r="O24" s="48"/>
      <c r="P24" s="48" t="e">
        <f t="shared" si="5"/>
        <v>#DIV/0!</v>
      </c>
      <c r="Q24" s="48"/>
      <c r="R24" s="49" t="e">
        <f t="shared" si="6"/>
        <v>#DIV/0!</v>
      </c>
      <c r="S24" s="49"/>
      <c r="T24" s="49" t="e">
        <f t="shared" si="7"/>
        <v>#DIV/0!</v>
      </c>
      <c r="U24" s="49"/>
      <c r="V24" s="49"/>
      <c r="W24" s="49" t="e">
        <f>V24/U24*10</f>
        <v>#DIV/0!</v>
      </c>
      <c r="X24" s="68"/>
      <c r="Y24" s="62"/>
      <c r="Z24" s="63"/>
      <c r="AA24" s="63"/>
      <c r="AB24" s="63"/>
      <c r="AC24" s="63"/>
      <c r="AD24" s="66"/>
      <c r="AE24" s="52"/>
      <c r="AF24" s="53"/>
      <c r="AG24" s="53"/>
      <c r="AH24" s="53"/>
      <c r="AI24" s="53"/>
      <c r="AJ24" s="53"/>
      <c r="AK24" s="53"/>
      <c r="AL24" s="54"/>
      <c r="AM24" s="54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</row>
    <row r="25" spans="1:148" s="56" customFormat="1" ht="18" customHeight="1">
      <c r="A25" s="69" t="s">
        <v>49</v>
      </c>
      <c r="B25" s="48">
        <f>SUM(B6:B24)</f>
        <v>9049</v>
      </c>
      <c r="C25" s="48">
        <f t="shared" si="0"/>
        <v>34.318112864077669</v>
      </c>
      <c r="D25" s="70">
        <f>SUM(D6:D24)</f>
        <v>9049</v>
      </c>
      <c r="E25" s="70">
        <f>SUM(E6:E24)</f>
        <v>23837.7</v>
      </c>
      <c r="F25" s="48">
        <f t="shared" si="1"/>
        <v>26.342910818875012</v>
      </c>
      <c r="G25" s="70">
        <f>SUM(G6:G24)</f>
        <v>0</v>
      </c>
      <c r="H25" s="70">
        <f>SUM(H6:H24)</f>
        <v>20</v>
      </c>
      <c r="I25" s="48">
        <f t="shared" si="2"/>
        <v>18.348623853211009</v>
      </c>
      <c r="J25" s="70">
        <f>SUM(J6:J24)</f>
        <v>9.4</v>
      </c>
      <c r="K25" s="70">
        <f>SUM(K6:K24)</f>
        <v>0</v>
      </c>
      <c r="L25" s="48">
        <f t="shared" si="3"/>
        <v>0</v>
      </c>
      <c r="M25" s="70">
        <f>SUM(M6:M24)</f>
        <v>0</v>
      </c>
      <c r="N25" s="48" t="e">
        <f t="shared" si="4"/>
        <v>#DIV/0!</v>
      </c>
      <c r="O25" s="70">
        <f>SUM(O6:O24)</f>
        <v>0</v>
      </c>
      <c r="P25" s="48">
        <f t="shared" si="5"/>
        <v>0</v>
      </c>
      <c r="Q25" s="70">
        <f>SUM(Q6:Q24)</f>
        <v>0</v>
      </c>
      <c r="R25" s="49" t="e">
        <f t="shared" si="6"/>
        <v>#DIV/0!</v>
      </c>
      <c r="S25" s="49">
        <f>SUM(S6:S24)</f>
        <v>0</v>
      </c>
      <c r="T25" s="49">
        <f t="shared" si="7"/>
        <v>0</v>
      </c>
      <c r="U25" s="49">
        <f>SUM(U6:U24)</f>
        <v>0</v>
      </c>
      <c r="V25" s="49">
        <f>SUM(V6:V24)</f>
        <v>0</v>
      </c>
      <c r="W25" s="49" t="e">
        <f>V25/U25*10</f>
        <v>#DIV/0!</v>
      </c>
      <c r="X25" s="71" t="s">
        <v>15</v>
      </c>
      <c r="Y25" s="72">
        <f t="shared" ref="Y25:AD25" si="10">SUM(Y6:Y24)</f>
        <v>26368</v>
      </c>
      <c r="Z25" s="73">
        <f t="shared" si="10"/>
        <v>109</v>
      </c>
      <c r="AA25" s="73">
        <f t="shared" si="10"/>
        <v>0</v>
      </c>
      <c r="AB25" s="73">
        <f t="shared" si="10"/>
        <v>371</v>
      </c>
      <c r="AC25" s="73">
        <f t="shared" si="10"/>
        <v>116</v>
      </c>
      <c r="AD25" s="73">
        <f t="shared" si="10"/>
        <v>600</v>
      </c>
      <c r="AE25" s="52"/>
      <c r="AF25" s="53"/>
      <c r="AG25" s="53"/>
      <c r="AH25" s="53"/>
      <c r="AI25" s="53"/>
      <c r="AJ25" s="53"/>
      <c r="AK25" s="53"/>
      <c r="AL25" s="54"/>
      <c r="AM25" s="54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</row>
    <row r="26" spans="1:148" s="55" customFormat="1" ht="15.75" customHeight="1">
      <c r="A26" s="69" t="s">
        <v>50</v>
      </c>
      <c r="B26" s="48">
        <v>9834</v>
      </c>
      <c r="C26" s="48">
        <v>37.357544446132806</v>
      </c>
      <c r="D26" s="48">
        <v>9834</v>
      </c>
      <c r="E26" s="74">
        <v>26285</v>
      </c>
      <c r="F26" s="48">
        <v>26.728696359568843</v>
      </c>
      <c r="G26" s="48"/>
      <c r="H26" s="48">
        <v>153</v>
      </c>
      <c r="I26" s="48" t="e">
        <v>#DIV/0!</v>
      </c>
      <c r="J26" s="48">
        <v>26</v>
      </c>
      <c r="K26" s="48"/>
      <c r="L26" s="48"/>
      <c r="M26" s="48"/>
      <c r="N26" s="48"/>
      <c r="O26" s="48"/>
      <c r="P26" s="48"/>
      <c r="Q26" s="48"/>
      <c r="R26" s="49"/>
      <c r="S26" s="49"/>
      <c r="T26" s="49"/>
      <c r="U26" s="49"/>
      <c r="V26" s="49"/>
      <c r="W26" s="49"/>
      <c r="X26" s="75"/>
      <c r="Y26" s="76"/>
      <c r="Z26" s="49"/>
      <c r="AA26" s="49"/>
      <c r="AB26" s="49"/>
      <c r="AC26" s="49"/>
      <c r="AD26" s="77"/>
      <c r="AE26" s="78"/>
      <c r="AF26" s="53"/>
      <c r="AG26" s="53"/>
      <c r="AH26" s="53"/>
      <c r="AI26" s="53"/>
      <c r="AJ26" s="53"/>
      <c r="AK26" s="53"/>
      <c r="AL26" s="54"/>
      <c r="AM26" s="54"/>
    </row>
    <row r="27" spans="1:148" s="88" customFormat="1" ht="16.5" customHeight="1">
      <c r="A27" s="79" t="s">
        <v>51</v>
      </c>
      <c r="B27" s="80">
        <f>B25-B26</f>
        <v>-785</v>
      </c>
      <c r="C27" s="80"/>
      <c r="D27" s="48">
        <f>D25-D26</f>
        <v>-785</v>
      </c>
      <c r="E27" s="80">
        <f>E25-E26</f>
        <v>-2447.2999999999993</v>
      </c>
      <c r="F27" s="80"/>
      <c r="G27" s="80">
        <f>G25-G26</f>
        <v>0</v>
      </c>
      <c r="H27" s="80">
        <f>H25-H26</f>
        <v>-133</v>
      </c>
      <c r="I27" s="80"/>
      <c r="J27" s="80">
        <f>J25-J26</f>
        <v>-16.600000000000001</v>
      </c>
      <c r="K27" s="80">
        <f>K25-K26</f>
        <v>0</v>
      </c>
      <c r="L27" s="80"/>
      <c r="M27" s="80">
        <f>M25-M26</f>
        <v>0</v>
      </c>
      <c r="N27" s="80"/>
      <c r="O27" s="80">
        <f>O25-O26</f>
        <v>0</v>
      </c>
      <c r="P27" s="80"/>
      <c r="Q27" s="80">
        <f>Q25-Q26</f>
        <v>0</v>
      </c>
      <c r="R27" s="80"/>
      <c r="S27" s="80">
        <f>S25-S26</f>
        <v>0</v>
      </c>
      <c r="T27" s="80"/>
      <c r="U27" s="80">
        <f>U25-U26</f>
        <v>0</v>
      </c>
      <c r="V27" s="80">
        <f>V25-V26</f>
        <v>0</v>
      </c>
      <c r="W27" s="81"/>
      <c r="X27" s="82"/>
      <c r="Y27" s="83"/>
      <c r="Z27" s="81"/>
      <c r="AA27" s="81"/>
      <c r="AB27" s="81"/>
      <c r="AC27" s="81"/>
      <c r="AD27" s="84"/>
      <c r="AE27" s="85"/>
      <c r="AF27" s="86"/>
      <c r="AG27" s="86"/>
      <c r="AH27" s="86"/>
      <c r="AI27" s="86"/>
      <c r="AJ27" s="86"/>
      <c r="AK27" s="86"/>
      <c r="AL27" s="87"/>
      <c r="AM27" s="87"/>
    </row>
    <row r="28" spans="1:148" s="88" customFormat="1">
      <c r="A28" s="89"/>
      <c r="B28" s="90"/>
      <c r="C28" s="90"/>
      <c r="D28" s="91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2"/>
      <c r="Y28" s="93"/>
      <c r="Z28" s="90"/>
      <c r="AA28" s="90"/>
      <c r="AB28" s="90"/>
      <c r="AC28" s="90"/>
      <c r="AD28" s="85"/>
      <c r="AE28" s="85"/>
      <c r="AF28" s="85"/>
      <c r="AG28" s="85"/>
      <c r="AH28" s="85"/>
      <c r="AI28" s="85"/>
      <c r="AJ28" s="85"/>
      <c r="AK28" s="85"/>
      <c r="AL28" s="87"/>
      <c r="AM28" s="87"/>
    </row>
    <row r="29" spans="1:148" s="88" customFormat="1">
      <c r="A29" s="89"/>
      <c r="B29" s="90"/>
      <c r="C29" s="90"/>
      <c r="D29" s="91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2"/>
      <c r="Y29" s="93"/>
      <c r="Z29" s="90"/>
      <c r="AA29" s="90"/>
      <c r="AB29" s="90"/>
      <c r="AC29" s="90"/>
      <c r="AD29" s="85"/>
      <c r="AE29" s="85"/>
      <c r="AF29" s="85"/>
      <c r="AG29" s="85"/>
      <c r="AH29" s="85"/>
      <c r="AI29" s="85"/>
      <c r="AJ29" s="85"/>
      <c r="AK29" s="85"/>
      <c r="AL29" s="87"/>
      <c r="AM29" s="87"/>
    </row>
  </sheetData>
  <mergeCells count="10">
    <mergeCell ref="X3:X5"/>
    <mergeCell ref="Y3:AC3"/>
    <mergeCell ref="A1:K2"/>
    <mergeCell ref="L1:W2"/>
    <mergeCell ref="A3:A4"/>
    <mergeCell ref="B3:G3"/>
    <mergeCell ref="H3:J3"/>
    <mergeCell ref="K3:N3"/>
    <mergeCell ref="O3:R3"/>
    <mergeCell ref="S3:W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2023-08-18T06:38:03Z</dcterms:modified>
</cp:coreProperties>
</file>