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9" i="1" l="1"/>
  <c r="K29" i="1"/>
  <c r="E29" i="1"/>
  <c r="F29" i="1" s="1"/>
  <c r="C29" i="1"/>
  <c r="N28" i="1"/>
  <c r="F28" i="1"/>
  <c r="E28" i="1"/>
  <c r="G28" i="1" s="1"/>
  <c r="C28" i="1"/>
  <c r="N27" i="1"/>
  <c r="K27" i="1"/>
  <c r="F27" i="1"/>
  <c r="E27" i="1"/>
  <c r="G27" i="1" s="1"/>
  <c r="C27" i="1"/>
  <c r="M26" i="1"/>
  <c r="M30" i="1" s="1"/>
  <c r="D33" i="1" s="1"/>
  <c r="L26" i="1"/>
  <c r="L30" i="1" s="1"/>
  <c r="D32" i="1" s="1"/>
  <c r="K26" i="1"/>
  <c r="J26" i="1"/>
  <c r="J30" i="1" s="1"/>
  <c r="E26" i="1"/>
  <c r="F26" i="1" s="1"/>
  <c r="D26" i="1"/>
  <c r="D30" i="1" s="1"/>
  <c r="C26" i="1"/>
  <c r="B26" i="1"/>
  <c r="B30" i="1" s="1"/>
  <c r="N25" i="1"/>
  <c r="K25" i="1"/>
  <c r="E25" i="1"/>
  <c r="F25" i="1" s="1"/>
  <c r="C25" i="1"/>
  <c r="N24" i="1"/>
  <c r="K24" i="1"/>
  <c r="E24" i="1"/>
  <c r="F24" i="1" s="1"/>
  <c r="C24" i="1"/>
  <c r="N23" i="1"/>
  <c r="K23" i="1"/>
  <c r="E23" i="1"/>
  <c r="F23" i="1" s="1"/>
  <c r="C23" i="1"/>
  <c r="N22" i="1"/>
  <c r="K22" i="1"/>
  <c r="E22" i="1"/>
  <c r="F22" i="1" s="1"/>
  <c r="C22" i="1"/>
  <c r="N21" i="1"/>
  <c r="K21" i="1"/>
  <c r="E21" i="1"/>
  <c r="F21" i="1" s="1"/>
  <c r="C21" i="1"/>
  <c r="N20" i="1"/>
  <c r="K20" i="1"/>
  <c r="E20" i="1"/>
  <c r="F20" i="1" s="1"/>
  <c r="C20" i="1"/>
  <c r="N19" i="1"/>
  <c r="K19" i="1"/>
  <c r="E19" i="1"/>
  <c r="F19" i="1" s="1"/>
  <c r="C19" i="1"/>
  <c r="N18" i="1"/>
  <c r="K18" i="1"/>
  <c r="E18" i="1"/>
  <c r="F18" i="1" s="1"/>
  <c r="C18" i="1"/>
  <c r="N17" i="1"/>
  <c r="K17" i="1"/>
  <c r="E17" i="1"/>
  <c r="F17" i="1" s="1"/>
  <c r="C17" i="1"/>
  <c r="N16" i="1"/>
  <c r="K16" i="1"/>
  <c r="E16" i="1"/>
  <c r="F16" i="1" s="1"/>
  <c r="C16" i="1"/>
  <c r="N15" i="1"/>
  <c r="K15" i="1"/>
  <c r="E15" i="1"/>
  <c r="F15" i="1" s="1"/>
  <c r="C15" i="1"/>
  <c r="N14" i="1"/>
  <c r="K14" i="1"/>
  <c r="E14" i="1"/>
  <c r="F14" i="1" s="1"/>
  <c r="C14" i="1"/>
  <c r="N13" i="1"/>
  <c r="K13" i="1"/>
  <c r="E13" i="1"/>
  <c r="F13" i="1" s="1"/>
  <c r="C13" i="1"/>
  <c r="N12" i="1"/>
  <c r="K12" i="1"/>
  <c r="E12" i="1"/>
  <c r="F12" i="1" s="1"/>
  <c r="C12" i="1"/>
  <c r="N11" i="1"/>
  <c r="K11" i="1"/>
  <c r="E11" i="1"/>
  <c r="F11" i="1" s="1"/>
  <c r="C11" i="1"/>
  <c r="N10" i="1"/>
  <c r="K10" i="1"/>
  <c r="E10" i="1"/>
  <c r="F10" i="1" s="1"/>
  <c r="C10" i="1"/>
  <c r="E30" i="1" l="1"/>
  <c r="C30" i="1"/>
  <c r="N30" i="1"/>
  <c r="D36" i="1" s="1"/>
  <c r="K30" i="1"/>
  <c r="D35" i="1" s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9" i="1"/>
  <c r="N26" i="1"/>
  <c r="F30" i="1" l="1"/>
  <c r="G30" i="1"/>
</calcChain>
</file>

<file path=xl/sharedStrings.xml><?xml version="1.0" encoding="utf-8"?>
<sst xmlns="http://schemas.openxmlformats.org/spreadsheetml/2006/main" count="42" uniqueCount="42">
  <si>
    <t>Молоко 15.09.2023</t>
  </si>
  <si>
    <t>Наименование хозяйства</t>
  </si>
  <si>
    <t>Валовка (киллограмм)</t>
  </si>
  <si>
    <t>% к пр. году</t>
  </si>
  <si>
    <t>Кол-во коров голов</t>
  </si>
  <si>
    <t>на корову (килограмм)</t>
  </si>
  <si>
    <t>на корову пятидн. (пред-шест.)</t>
  </si>
  <si>
    <t>на корову прошлый год пятидневка</t>
  </si>
  <si>
    <t>Валовка пр. год (килограмм)</t>
  </si>
  <si>
    <t xml:space="preserve"> коров к 2022 году голов</t>
  </si>
  <si>
    <t>Кол-во коров в 2022 году голов</t>
  </si>
  <si>
    <t>поголовье</t>
  </si>
  <si>
    <t>к пятидн.  +,-</t>
  </si>
  <si>
    <t xml:space="preserve">к пр.году пятидн.   +,- </t>
  </si>
  <si>
    <t>прошлая пятидневка</t>
  </si>
  <si>
    <t>снижение / увеличение поголовья</t>
  </si>
  <si>
    <t>СХПК "Ильюшинский"</t>
  </si>
  <si>
    <t>СХПК  колхоз "Новленский"</t>
  </si>
  <si>
    <t>СХПК " Присухонское"</t>
  </si>
  <si>
    <t>СПК колхоз "Племзавод Пригородный"</t>
  </si>
  <si>
    <t>СХПК колхоз "Передовой"</t>
  </si>
  <si>
    <t>АО "Племзавод Родина"</t>
  </si>
  <si>
    <t>СХПК комбинат" Тепличный"</t>
  </si>
  <si>
    <t>СХПК "Племзавод Майский"</t>
  </si>
  <si>
    <t>СПК "Агрофирма Красная Звезда"</t>
  </si>
  <si>
    <t>ООО"Милка"</t>
  </si>
  <si>
    <t>СПК "ПКЗ""Вологодский"</t>
  </si>
  <si>
    <t>ОАО "Заря" отд.Молочное</t>
  </si>
  <si>
    <t xml:space="preserve">ОАО "Заря" </t>
  </si>
  <si>
    <t>ОАО "Заря" отд.Северная Ферма</t>
  </si>
  <si>
    <t>ОАО Совхоз "Заречье"</t>
  </si>
  <si>
    <t>АО "Осаново"</t>
  </si>
  <si>
    <t>ИТОГО</t>
  </si>
  <si>
    <t>КФХ "Оганесян Г.А."</t>
  </si>
  <si>
    <t>КФХ "Халмурзаев Н.У." Снасудово</t>
  </si>
  <si>
    <t>КФХ "Халмурзаев Н.У" Старое село</t>
  </si>
  <si>
    <t>Всего с кр.хозяйствами</t>
  </si>
  <si>
    <t>всего коров в 2022</t>
  </si>
  <si>
    <t>Всего коров в предыдущую пятидневку</t>
  </si>
  <si>
    <t>Отклонения по поголовью:</t>
  </si>
  <si>
    <t>к прошлому году</t>
  </si>
  <si>
    <t>к предыдущей пятидневке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</si>
</sst>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/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1" fillId="6" borderId="2" xfId="0" applyFont="1" applyFill="1" applyBorder="1"/>
    <xf numFmtId="3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6" borderId="7" xfId="0" applyNumberFormat="1" applyFill="1" applyBorder="1" applyAlignment="1">
      <alignment horizontal="center" vertical="center"/>
    </xf>
    <xf numFmtId="0" fontId="3" fillId="6" borderId="8" xfId="0" applyFont="1" applyFill="1" applyBorder="1"/>
    <xf numFmtId="3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0" fontId="1" fillId="0" borderId="6" xfId="0" applyFont="1" applyBorder="1"/>
    <xf numFmtId="3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3" fontId="0" fillId="6" borderId="6" xfId="0" applyNumberFormat="1" applyFill="1" applyBorder="1" applyAlignment="1">
      <alignment horizontal="center" vertical="center"/>
    </xf>
    <xf numFmtId="3" fontId="0" fillId="6" borderId="8" xfId="0" applyNumberFormat="1" applyFill="1" applyBorder="1" applyAlignment="1">
      <alignment horizontal="center" vertical="center"/>
    </xf>
    <xf numFmtId="0" fontId="1" fillId="0" borderId="5" xfId="0" applyFont="1" applyBorder="1"/>
    <xf numFmtId="3" fontId="0" fillId="0" borderId="5" xfId="0" applyNumberFormat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3" fontId="0" fillId="6" borderId="5" xfId="0" applyNumberFormat="1" applyFill="1" applyBorder="1" applyAlignment="1">
      <alignment horizontal="center" vertical="center"/>
    </xf>
    <xf numFmtId="0" fontId="1" fillId="0" borderId="2" xfId="0" applyFont="1" applyBorder="1"/>
    <xf numFmtId="3" fontId="1" fillId="6" borderId="8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H38" sqref="H38"/>
    </sheetView>
  </sheetViews>
  <sheetFormatPr defaultRowHeight="15" x14ac:dyDescent="0.25"/>
  <cols>
    <col min="1" max="1" width="38.28515625" customWidth="1"/>
  </cols>
  <sheetData>
    <row r="1" spans="1:14" ht="21" x14ac:dyDescent="0.35">
      <c r="A1" s="1" t="s">
        <v>0</v>
      </c>
      <c r="H1" s="2"/>
    </row>
    <row r="2" spans="1:14" x14ac:dyDescent="0.25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/>
      <c r="G2" s="8"/>
      <c r="H2" s="9" t="s">
        <v>6</v>
      </c>
      <c r="I2" s="10" t="s">
        <v>7</v>
      </c>
      <c r="J2" s="10" t="s">
        <v>8</v>
      </c>
      <c r="K2" s="11" t="s">
        <v>9</v>
      </c>
      <c r="L2" s="10" t="s">
        <v>10</v>
      </c>
      <c r="M2" s="12" t="s">
        <v>11</v>
      </c>
      <c r="N2" s="13"/>
    </row>
    <row r="3" spans="1:14" x14ac:dyDescent="0.25">
      <c r="A3" s="3"/>
      <c r="B3" s="14"/>
      <c r="C3" s="15"/>
      <c r="D3" s="6"/>
      <c r="E3" s="15"/>
      <c r="F3" s="5" t="s">
        <v>12</v>
      </c>
      <c r="G3" s="11" t="s">
        <v>13</v>
      </c>
      <c r="H3" s="9"/>
      <c r="I3" s="10"/>
      <c r="J3" s="10"/>
      <c r="K3" s="11"/>
      <c r="L3" s="10"/>
      <c r="M3" s="16" t="s">
        <v>14</v>
      </c>
      <c r="N3" s="11" t="s">
        <v>15</v>
      </c>
    </row>
    <row r="4" spans="1:14" x14ac:dyDescent="0.25">
      <c r="A4" s="3"/>
      <c r="B4" s="14"/>
      <c r="C4" s="15"/>
      <c r="D4" s="6"/>
      <c r="E4" s="15"/>
      <c r="F4" s="15"/>
      <c r="G4" s="11"/>
      <c r="H4" s="9"/>
      <c r="I4" s="10"/>
      <c r="J4" s="10"/>
      <c r="K4" s="11"/>
      <c r="L4" s="10"/>
      <c r="M4" s="16"/>
      <c r="N4" s="11"/>
    </row>
    <row r="5" spans="1:14" x14ac:dyDescent="0.25">
      <c r="A5" s="3"/>
      <c r="B5" s="14"/>
      <c r="C5" s="15"/>
      <c r="D5" s="6"/>
      <c r="E5" s="15"/>
      <c r="F5" s="15"/>
      <c r="G5" s="11"/>
      <c r="H5" s="9"/>
      <c r="I5" s="10"/>
      <c r="J5" s="10"/>
      <c r="K5" s="11"/>
      <c r="L5" s="10"/>
      <c r="M5" s="16"/>
      <c r="N5" s="11"/>
    </row>
    <row r="6" spans="1:14" x14ac:dyDescent="0.25">
      <c r="A6" s="3"/>
      <c r="B6" s="14"/>
      <c r="C6" s="15"/>
      <c r="D6" s="6"/>
      <c r="E6" s="15"/>
      <c r="F6" s="15"/>
      <c r="G6" s="11"/>
      <c r="H6" s="9"/>
      <c r="I6" s="10"/>
      <c r="J6" s="10"/>
      <c r="K6" s="11"/>
      <c r="L6" s="10"/>
      <c r="M6" s="16"/>
      <c r="N6" s="11"/>
    </row>
    <row r="7" spans="1:14" x14ac:dyDescent="0.25">
      <c r="A7" s="3"/>
      <c r="B7" s="14"/>
      <c r="C7" s="15"/>
      <c r="D7" s="6"/>
      <c r="E7" s="15"/>
      <c r="F7" s="15"/>
      <c r="G7" s="11"/>
      <c r="H7" s="9"/>
      <c r="I7" s="10"/>
      <c r="J7" s="10"/>
      <c r="K7" s="11"/>
      <c r="L7" s="10"/>
      <c r="M7" s="16"/>
      <c r="N7" s="11"/>
    </row>
    <row r="8" spans="1:14" x14ac:dyDescent="0.25">
      <c r="A8" s="3"/>
      <c r="B8" s="14"/>
      <c r="C8" s="15"/>
      <c r="D8" s="6"/>
      <c r="E8" s="15"/>
      <c r="F8" s="15"/>
      <c r="G8" s="11"/>
      <c r="H8" s="9"/>
      <c r="I8" s="10"/>
      <c r="J8" s="10"/>
      <c r="K8" s="11"/>
      <c r="L8" s="10"/>
      <c r="M8" s="16"/>
      <c r="N8" s="11"/>
    </row>
    <row r="9" spans="1:14" x14ac:dyDescent="0.25">
      <c r="A9" s="3"/>
      <c r="B9" s="17"/>
      <c r="C9" s="18"/>
      <c r="D9" s="6"/>
      <c r="E9" s="18"/>
      <c r="F9" s="18"/>
      <c r="G9" s="11"/>
      <c r="H9" s="9"/>
      <c r="I9" s="10"/>
      <c r="J9" s="10"/>
      <c r="K9" s="11"/>
      <c r="L9" s="10"/>
      <c r="M9" s="16"/>
      <c r="N9" s="11"/>
    </row>
    <row r="10" spans="1:14" x14ac:dyDescent="0.25">
      <c r="A10" s="19" t="s">
        <v>16</v>
      </c>
      <c r="B10" s="20">
        <v>127005</v>
      </c>
      <c r="C10" s="21">
        <f t="shared" ref="C10:C29" si="0">B10/J10*100</f>
        <v>104.18785890073832</v>
      </c>
      <c r="D10" s="20">
        <v>1018</v>
      </c>
      <c r="E10" s="21">
        <f>B10/D10</f>
        <v>124.75933202357564</v>
      </c>
      <c r="F10" s="21">
        <f t="shared" ref="F10:F30" si="1">E10-H10</f>
        <v>-1.8222003929273143</v>
      </c>
      <c r="G10" s="21">
        <f t="shared" ref="G10:G30" si="2">E10-I10</f>
        <v>3.3449893940935596</v>
      </c>
      <c r="H10" s="21">
        <v>126.58153241650295</v>
      </c>
      <c r="I10" s="21">
        <v>121.41434262948208</v>
      </c>
      <c r="J10" s="22">
        <v>121900</v>
      </c>
      <c r="K10" s="20">
        <f t="shared" ref="K10:K29" si="3">D10-L10</f>
        <v>14</v>
      </c>
      <c r="L10" s="23">
        <v>1004</v>
      </c>
      <c r="M10" s="20">
        <v>1018</v>
      </c>
      <c r="N10" s="20">
        <f t="shared" ref="N10:N29" si="4">D10-M10</f>
        <v>0</v>
      </c>
    </row>
    <row r="11" spans="1:14" x14ac:dyDescent="0.25">
      <c r="A11" s="19" t="s">
        <v>17</v>
      </c>
      <c r="B11" s="20">
        <v>149782</v>
      </c>
      <c r="C11" s="21">
        <f t="shared" si="0"/>
        <v>107.24836924222572</v>
      </c>
      <c r="D11" s="20">
        <v>1167</v>
      </c>
      <c r="E11" s="21">
        <f t="shared" ref="E11:E30" si="5">B11/D11</f>
        <v>128.34790059982862</v>
      </c>
      <c r="F11" s="21">
        <f t="shared" si="1"/>
        <v>2.033419023136247</v>
      </c>
      <c r="G11" s="21">
        <f t="shared" si="2"/>
        <v>2.3018717189621896</v>
      </c>
      <c r="H11" s="21">
        <v>126.31448157669237</v>
      </c>
      <c r="I11" s="21">
        <v>126.04602888086643</v>
      </c>
      <c r="J11" s="22">
        <v>139659</v>
      </c>
      <c r="K11" s="20">
        <f t="shared" si="3"/>
        <v>59</v>
      </c>
      <c r="L11" s="23">
        <v>1108</v>
      </c>
      <c r="M11" s="20">
        <v>1167</v>
      </c>
      <c r="N11" s="20">
        <f t="shared" si="4"/>
        <v>0</v>
      </c>
    </row>
    <row r="12" spans="1:14" x14ac:dyDescent="0.25">
      <c r="A12" s="19" t="s">
        <v>18</v>
      </c>
      <c r="B12" s="20">
        <v>115995</v>
      </c>
      <c r="C12" s="21">
        <f t="shared" si="0"/>
        <v>101.61184354605579</v>
      </c>
      <c r="D12" s="20">
        <v>778</v>
      </c>
      <c r="E12" s="21">
        <f>B12/D12</f>
        <v>149.09383033419024</v>
      </c>
      <c r="F12" s="21">
        <f t="shared" si="1"/>
        <v>0.86375321336763022</v>
      </c>
      <c r="G12" s="21">
        <f t="shared" si="2"/>
        <v>1.2246593497342815</v>
      </c>
      <c r="H12" s="21">
        <v>148.23007712082261</v>
      </c>
      <c r="I12" s="21">
        <v>147.86917098445596</v>
      </c>
      <c r="J12" s="22">
        <v>114155</v>
      </c>
      <c r="K12" s="20">
        <f t="shared" si="3"/>
        <v>6</v>
      </c>
      <c r="L12" s="23">
        <v>772</v>
      </c>
      <c r="M12" s="20">
        <v>778</v>
      </c>
      <c r="N12" s="20">
        <f t="shared" si="4"/>
        <v>0</v>
      </c>
    </row>
    <row r="13" spans="1:14" x14ac:dyDescent="0.25">
      <c r="A13" s="19" t="s">
        <v>19</v>
      </c>
      <c r="B13" s="20">
        <v>115760</v>
      </c>
      <c r="C13" s="21">
        <f t="shared" si="0"/>
        <v>95.177800616649535</v>
      </c>
      <c r="D13" s="20">
        <v>1013</v>
      </c>
      <c r="E13" s="21">
        <f t="shared" si="5"/>
        <v>114.27443237907207</v>
      </c>
      <c r="F13" s="21">
        <f t="shared" si="1"/>
        <v>1.8756169792694948</v>
      </c>
      <c r="G13" s="21">
        <f t="shared" si="2"/>
        <v>-0.68303453964249172</v>
      </c>
      <c r="H13" s="21">
        <v>112.39881539980257</v>
      </c>
      <c r="I13" s="21">
        <v>114.95746691871456</v>
      </c>
      <c r="J13" s="22">
        <v>121625</v>
      </c>
      <c r="K13" s="20">
        <f t="shared" si="3"/>
        <v>-45</v>
      </c>
      <c r="L13" s="23">
        <v>1058</v>
      </c>
      <c r="M13" s="20">
        <v>1013</v>
      </c>
      <c r="N13" s="20">
        <f t="shared" si="4"/>
        <v>0</v>
      </c>
    </row>
    <row r="14" spans="1:14" x14ac:dyDescent="0.25">
      <c r="A14" s="19" t="s">
        <v>20</v>
      </c>
      <c r="B14" s="20">
        <v>150181</v>
      </c>
      <c r="C14" s="21">
        <f>B14/J14*100</f>
        <v>108.60959240938412</v>
      </c>
      <c r="D14" s="20">
        <v>1200</v>
      </c>
      <c r="E14" s="21">
        <f t="shared" si="5"/>
        <v>125.15083333333334</v>
      </c>
      <c r="F14" s="21">
        <f t="shared" si="1"/>
        <v>0.43916666666666515</v>
      </c>
      <c r="G14" s="21">
        <f t="shared" si="2"/>
        <v>9.9208333333333343</v>
      </c>
      <c r="H14" s="21">
        <v>124.71166666666667</v>
      </c>
      <c r="I14" s="21">
        <v>115.23</v>
      </c>
      <c r="J14" s="22">
        <v>138276</v>
      </c>
      <c r="K14" s="20">
        <f t="shared" si="3"/>
        <v>0</v>
      </c>
      <c r="L14" s="23">
        <v>1200</v>
      </c>
      <c r="M14" s="20">
        <v>1200</v>
      </c>
      <c r="N14" s="20">
        <f t="shared" si="4"/>
        <v>0</v>
      </c>
    </row>
    <row r="15" spans="1:14" x14ac:dyDescent="0.25">
      <c r="A15" s="19" t="s">
        <v>21</v>
      </c>
      <c r="B15" s="20">
        <v>292583</v>
      </c>
      <c r="C15" s="21">
        <f t="shared" si="0"/>
        <v>102.54771935481611</v>
      </c>
      <c r="D15" s="20">
        <v>2350</v>
      </c>
      <c r="E15" s="21">
        <f t="shared" si="5"/>
        <v>124.50340425531915</v>
      </c>
      <c r="F15" s="21">
        <f t="shared" si="1"/>
        <v>-0.77234042553190818</v>
      </c>
      <c r="G15" s="21">
        <f t="shared" si="2"/>
        <v>5.6720839721038203</v>
      </c>
      <c r="H15" s="21">
        <v>125.27574468085106</v>
      </c>
      <c r="I15" s="21">
        <v>118.83132028321533</v>
      </c>
      <c r="J15" s="22">
        <v>285314</v>
      </c>
      <c r="K15" s="20">
        <f t="shared" si="3"/>
        <v>-51</v>
      </c>
      <c r="L15" s="23">
        <v>2401</v>
      </c>
      <c r="M15" s="20">
        <v>2350</v>
      </c>
      <c r="N15" s="20">
        <f t="shared" si="4"/>
        <v>0</v>
      </c>
    </row>
    <row r="16" spans="1:14" x14ac:dyDescent="0.25">
      <c r="A16" s="19" t="s">
        <v>22</v>
      </c>
      <c r="B16" s="20">
        <v>51907</v>
      </c>
      <c r="C16" s="21">
        <f t="shared" si="0"/>
        <v>112.15617640068278</v>
      </c>
      <c r="D16" s="20">
        <v>420</v>
      </c>
      <c r="E16" s="21">
        <f t="shared" si="5"/>
        <v>123.58809523809524</v>
      </c>
      <c r="F16" s="21">
        <f t="shared" si="1"/>
        <v>-0.96666666666666856</v>
      </c>
      <c r="G16" s="21">
        <f t="shared" si="2"/>
        <v>13.395238095238099</v>
      </c>
      <c r="H16" s="21">
        <v>124.5547619047619</v>
      </c>
      <c r="I16" s="21">
        <v>110.19285714285714</v>
      </c>
      <c r="J16" s="22">
        <v>46281</v>
      </c>
      <c r="K16" s="20">
        <f t="shared" si="3"/>
        <v>0</v>
      </c>
      <c r="L16" s="23">
        <v>420</v>
      </c>
      <c r="M16" s="20">
        <v>420</v>
      </c>
      <c r="N16" s="20">
        <f t="shared" si="4"/>
        <v>0</v>
      </c>
    </row>
    <row r="17" spans="1:14" x14ac:dyDescent="0.25">
      <c r="A17" s="19" t="s">
        <v>23</v>
      </c>
      <c r="B17" s="20">
        <v>243966</v>
      </c>
      <c r="C17" s="21">
        <f t="shared" si="0"/>
        <v>102.77661927330173</v>
      </c>
      <c r="D17" s="20">
        <v>1801</v>
      </c>
      <c r="E17" s="21">
        <f t="shared" si="5"/>
        <v>135.46141032759579</v>
      </c>
      <c r="F17" s="21">
        <f>E17-H17</f>
        <v>-0.27873403664631269</v>
      </c>
      <c r="G17" s="21">
        <f t="shared" si="2"/>
        <v>-0.72619724555394782</v>
      </c>
      <c r="H17" s="21">
        <v>135.7401443642421</v>
      </c>
      <c r="I17" s="21">
        <v>136.18760757314973</v>
      </c>
      <c r="J17" s="22">
        <v>237375</v>
      </c>
      <c r="K17" s="20">
        <f t="shared" si="3"/>
        <v>58</v>
      </c>
      <c r="L17" s="23">
        <v>1743</v>
      </c>
      <c r="M17" s="20">
        <v>1801</v>
      </c>
      <c r="N17" s="20">
        <f t="shared" si="4"/>
        <v>0</v>
      </c>
    </row>
    <row r="18" spans="1:14" x14ac:dyDescent="0.25">
      <c r="A18" s="19" t="s">
        <v>24</v>
      </c>
      <c r="B18" s="20">
        <v>189073</v>
      </c>
      <c r="C18" s="21">
        <f t="shared" si="0"/>
        <v>109.55926664194327</v>
      </c>
      <c r="D18" s="20">
        <v>1670</v>
      </c>
      <c r="E18" s="21">
        <f t="shared" si="5"/>
        <v>113.21736526946108</v>
      </c>
      <c r="F18" s="21">
        <f t="shared" si="1"/>
        <v>-4.3095808383233418</v>
      </c>
      <c r="G18" s="21">
        <f t="shared" si="2"/>
        <v>7.8596119117077308</v>
      </c>
      <c r="H18" s="21">
        <v>117.52694610778443</v>
      </c>
      <c r="I18" s="21">
        <v>105.35775335775335</v>
      </c>
      <c r="J18" s="22">
        <v>172576</v>
      </c>
      <c r="K18" s="20">
        <f t="shared" si="3"/>
        <v>32</v>
      </c>
      <c r="L18" s="23">
        <v>1638</v>
      </c>
      <c r="M18" s="20">
        <v>1670</v>
      </c>
      <c r="N18" s="20">
        <f t="shared" si="4"/>
        <v>0</v>
      </c>
    </row>
    <row r="19" spans="1:14" x14ac:dyDescent="0.25">
      <c r="A19" s="24" t="s">
        <v>25</v>
      </c>
      <c r="B19" s="25">
        <v>49226</v>
      </c>
      <c r="C19" s="26">
        <f t="shared" si="0"/>
        <v>103.58352797592745</v>
      </c>
      <c r="D19" s="25">
        <v>654</v>
      </c>
      <c r="E19" s="26">
        <f t="shared" si="5"/>
        <v>75.269113149847101</v>
      </c>
      <c r="F19" s="26">
        <f t="shared" si="1"/>
        <v>-4.3975535168195705</v>
      </c>
      <c r="G19" s="26">
        <f>E19-I19</f>
        <v>0.66471754545149508</v>
      </c>
      <c r="H19" s="26">
        <v>79.666666666666671</v>
      </c>
      <c r="I19" s="26">
        <v>74.604395604395606</v>
      </c>
      <c r="J19" s="27">
        <v>47523</v>
      </c>
      <c r="K19" s="25">
        <f t="shared" si="3"/>
        <v>17</v>
      </c>
      <c r="L19" s="28">
        <v>637</v>
      </c>
      <c r="M19" s="25">
        <v>654</v>
      </c>
      <c r="N19" s="25">
        <f t="shared" si="4"/>
        <v>0</v>
      </c>
    </row>
    <row r="20" spans="1:14" x14ac:dyDescent="0.25">
      <c r="A20" s="19" t="s">
        <v>26</v>
      </c>
      <c r="B20" s="20">
        <v>131935</v>
      </c>
      <c r="C20" s="21">
        <f t="shared" si="0"/>
        <v>111.38172946231839</v>
      </c>
      <c r="D20" s="20">
        <v>830</v>
      </c>
      <c r="E20" s="21">
        <f t="shared" si="5"/>
        <v>158.95783132530121</v>
      </c>
      <c r="F20" s="21">
        <f t="shared" si="1"/>
        <v>2.3072289156626482</v>
      </c>
      <c r="G20" s="21">
        <f t="shared" si="2"/>
        <v>11.811247474369537</v>
      </c>
      <c r="H20" s="21">
        <v>156.65060240963857</v>
      </c>
      <c r="I20" s="21">
        <v>147.14658385093168</v>
      </c>
      <c r="J20" s="20">
        <v>118453</v>
      </c>
      <c r="K20" s="20">
        <f t="shared" si="3"/>
        <v>25</v>
      </c>
      <c r="L20" s="23">
        <v>805</v>
      </c>
      <c r="M20" s="20">
        <v>830</v>
      </c>
      <c r="N20" s="20">
        <f t="shared" si="4"/>
        <v>0</v>
      </c>
    </row>
    <row r="21" spans="1:14" x14ac:dyDescent="0.25">
      <c r="A21" s="19" t="s">
        <v>27</v>
      </c>
      <c r="B21" s="20"/>
      <c r="C21" s="21" t="e">
        <f t="shared" si="0"/>
        <v>#DIV/0!</v>
      </c>
      <c r="D21" s="20"/>
      <c r="E21" s="21" t="e">
        <f t="shared" si="5"/>
        <v>#DIV/0!</v>
      </c>
      <c r="F21" s="21" t="e">
        <f t="shared" si="1"/>
        <v>#DIV/0!</v>
      </c>
      <c r="G21" s="21" t="e">
        <f t="shared" si="2"/>
        <v>#DIV/0!</v>
      </c>
      <c r="H21" s="21" t="e">
        <v>#DIV/0!</v>
      </c>
      <c r="I21" s="21" t="e">
        <v>#DIV/0!</v>
      </c>
      <c r="J21" s="20"/>
      <c r="K21" s="20">
        <f t="shared" si="3"/>
        <v>0</v>
      </c>
      <c r="L21" s="23"/>
      <c r="M21" s="20"/>
      <c r="N21" s="20">
        <f t="shared" si="4"/>
        <v>0</v>
      </c>
    </row>
    <row r="22" spans="1:14" x14ac:dyDescent="0.25">
      <c r="A22" s="19" t="s">
        <v>28</v>
      </c>
      <c r="B22" s="20">
        <v>501782</v>
      </c>
      <c r="C22" s="21">
        <f t="shared" si="0"/>
        <v>103.21101011783919</v>
      </c>
      <c r="D22" s="20">
        <v>3786</v>
      </c>
      <c r="E22" s="21">
        <f t="shared" si="5"/>
        <v>132.53618594823033</v>
      </c>
      <c r="F22" s="21">
        <f t="shared" si="1"/>
        <v>4.9862651875330215</v>
      </c>
      <c r="G22" s="21">
        <f t="shared" si="2"/>
        <v>2.8560045665285259</v>
      </c>
      <c r="H22" s="21">
        <v>127.5499207606973</v>
      </c>
      <c r="I22" s="21">
        <v>129.6801813817018</v>
      </c>
      <c r="J22" s="20">
        <v>486171</v>
      </c>
      <c r="K22" s="20">
        <f t="shared" si="3"/>
        <v>37</v>
      </c>
      <c r="L22" s="23">
        <v>3749</v>
      </c>
      <c r="M22" s="20">
        <v>3786</v>
      </c>
      <c r="N22" s="20">
        <f t="shared" si="4"/>
        <v>0</v>
      </c>
    </row>
    <row r="23" spans="1:14" x14ac:dyDescent="0.25">
      <c r="A23" s="19" t="s">
        <v>29</v>
      </c>
      <c r="B23" s="20"/>
      <c r="C23" s="21" t="e">
        <f t="shared" si="0"/>
        <v>#DIV/0!</v>
      </c>
      <c r="D23" s="20"/>
      <c r="E23" s="21" t="e">
        <f t="shared" si="5"/>
        <v>#DIV/0!</v>
      </c>
      <c r="F23" s="21" t="e">
        <f t="shared" si="1"/>
        <v>#DIV/0!</v>
      </c>
      <c r="G23" s="21" t="e">
        <f t="shared" si="2"/>
        <v>#DIV/0!</v>
      </c>
      <c r="H23" s="21" t="e">
        <v>#DIV/0!</v>
      </c>
      <c r="I23" s="21" t="e">
        <v>#DIV/0!</v>
      </c>
      <c r="J23" s="20"/>
      <c r="K23" s="20">
        <f t="shared" si="3"/>
        <v>0</v>
      </c>
      <c r="L23" s="23"/>
      <c r="M23" s="20"/>
      <c r="N23" s="20">
        <f t="shared" si="4"/>
        <v>0</v>
      </c>
    </row>
    <row r="24" spans="1:14" x14ac:dyDescent="0.25">
      <c r="A24" s="19" t="s">
        <v>30</v>
      </c>
      <c r="B24" s="29"/>
      <c r="C24" s="30">
        <f t="shared" si="0"/>
        <v>0</v>
      </c>
      <c r="D24" s="29"/>
      <c r="E24" s="21" t="e">
        <f t="shared" si="5"/>
        <v>#DIV/0!</v>
      </c>
      <c r="F24" s="21" t="e">
        <f t="shared" si="1"/>
        <v>#DIV/0!</v>
      </c>
      <c r="G24" s="21" t="e">
        <f t="shared" si="2"/>
        <v>#DIV/0!</v>
      </c>
      <c r="H24" s="30" t="e">
        <v>#DIV/0!</v>
      </c>
      <c r="I24" s="21">
        <v>92.878947368421052</v>
      </c>
      <c r="J24" s="20">
        <v>17647</v>
      </c>
      <c r="K24" s="20">
        <f t="shared" si="3"/>
        <v>-190</v>
      </c>
      <c r="L24" s="23">
        <v>190</v>
      </c>
      <c r="M24" s="29"/>
      <c r="N24" s="20">
        <f t="shared" si="4"/>
        <v>0</v>
      </c>
    </row>
    <row r="25" spans="1:14" ht="15.75" thickBot="1" x14ac:dyDescent="0.3">
      <c r="A25" s="31" t="s">
        <v>31</v>
      </c>
      <c r="B25" s="32"/>
      <c r="C25" s="33">
        <f t="shared" si="0"/>
        <v>0</v>
      </c>
      <c r="D25" s="32"/>
      <c r="E25" s="33" t="e">
        <f t="shared" si="5"/>
        <v>#DIV/0!</v>
      </c>
      <c r="F25" s="33" t="e">
        <f t="shared" si="1"/>
        <v>#DIV/0!</v>
      </c>
      <c r="G25" s="33" t="e">
        <f t="shared" si="2"/>
        <v>#DIV/0!</v>
      </c>
      <c r="H25" s="33" t="e">
        <v>#DIV/0!</v>
      </c>
      <c r="I25" s="34">
        <v>88.095238095238102</v>
      </c>
      <c r="J25" s="35">
        <v>18500</v>
      </c>
      <c r="K25" s="35">
        <f t="shared" si="3"/>
        <v>-210</v>
      </c>
      <c r="L25" s="36">
        <v>210</v>
      </c>
      <c r="M25" s="37"/>
      <c r="N25" s="35">
        <f t="shared" si="4"/>
        <v>0</v>
      </c>
    </row>
    <row r="26" spans="1:14" ht="16.5" thickBot="1" x14ac:dyDescent="0.3">
      <c r="A26" s="38" t="s">
        <v>32</v>
      </c>
      <c r="B26" s="39">
        <f>SUM(B10:B25)</f>
        <v>2119195</v>
      </c>
      <c r="C26" s="40">
        <f>B26/J26*100</f>
        <v>102.6018480189595</v>
      </c>
      <c r="D26" s="39">
        <f>SUM(D10:D25)</f>
        <v>16687</v>
      </c>
      <c r="E26" s="40">
        <f>B26/D26</f>
        <v>126.99676394798345</v>
      </c>
      <c r="F26" s="40">
        <f t="shared" si="1"/>
        <v>0.69599089111284229</v>
      </c>
      <c r="G26" s="40">
        <f t="shared" si="2"/>
        <v>126.99676394798345</v>
      </c>
      <c r="H26" s="41">
        <v>126.30077305687061</v>
      </c>
      <c r="I26" s="40"/>
      <c r="J26" s="42">
        <f>SUM(J10:J25)</f>
        <v>2065455</v>
      </c>
      <c r="K26" s="43">
        <f t="shared" si="3"/>
        <v>-248</v>
      </c>
      <c r="L26" s="44">
        <f>SUM(L10:L25)</f>
        <v>16935</v>
      </c>
      <c r="M26" s="44">
        <f>SUM(M10:M25)</f>
        <v>16687</v>
      </c>
      <c r="N26" s="45">
        <f t="shared" si="4"/>
        <v>0</v>
      </c>
    </row>
    <row r="27" spans="1:14" ht="15.75" thickBot="1" x14ac:dyDescent="0.3">
      <c r="A27" s="46" t="s">
        <v>33</v>
      </c>
      <c r="B27" s="47">
        <v>63800</v>
      </c>
      <c r="C27" s="48">
        <f t="shared" si="0"/>
        <v>101.85185185185186</v>
      </c>
      <c r="D27" s="47">
        <v>580</v>
      </c>
      <c r="E27" s="49">
        <f t="shared" si="5"/>
        <v>110</v>
      </c>
      <c r="F27" s="48">
        <f t="shared" si="1"/>
        <v>0</v>
      </c>
      <c r="G27" s="48">
        <f t="shared" si="2"/>
        <v>2</v>
      </c>
      <c r="H27" s="48">
        <v>110</v>
      </c>
      <c r="I27" s="48">
        <v>108</v>
      </c>
      <c r="J27" s="47">
        <v>62640</v>
      </c>
      <c r="K27" s="50">
        <f t="shared" si="3"/>
        <v>0</v>
      </c>
      <c r="L27" s="47">
        <v>580</v>
      </c>
      <c r="M27" s="47">
        <v>580</v>
      </c>
      <c r="N27" s="51">
        <f t="shared" si="4"/>
        <v>0</v>
      </c>
    </row>
    <row r="28" spans="1:14" ht="15.75" thickBot="1" x14ac:dyDescent="0.3">
      <c r="A28" s="52" t="s">
        <v>34</v>
      </c>
      <c r="B28" s="53">
        <v>9000</v>
      </c>
      <c r="C28" s="48" t="e">
        <f>B28/J28*100</f>
        <v>#DIV/0!</v>
      </c>
      <c r="D28" s="53">
        <v>120</v>
      </c>
      <c r="E28" s="49">
        <f t="shared" si="5"/>
        <v>75</v>
      </c>
      <c r="F28" s="54">
        <f t="shared" si="1"/>
        <v>-31.15384615384616</v>
      </c>
      <c r="G28" s="49">
        <f t="shared" si="2"/>
        <v>75</v>
      </c>
      <c r="H28" s="54">
        <v>106.15384615384616</v>
      </c>
      <c r="I28" s="49"/>
      <c r="J28" s="55"/>
      <c r="K28" s="55"/>
      <c r="L28" s="55"/>
      <c r="M28" s="53">
        <v>130</v>
      </c>
      <c r="N28" s="51">
        <f t="shared" si="4"/>
        <v>-10</v>
      </c>
    </row>
    <row r="29" spans="1:14" ht="15.75" thickBot="1" x14ac:dyDescent="0.3">
      <c r="A29" s="56" t="s">
        <v>35</v>
      </c>
      <c r="B29" s="35">
        <v>29001</v>
      </c>
      <c r="C29" s="34">
        <f t="shared" si="0"/>
        <v>72.921800352024135</v>
      </c>
      <c r="D29" s="35">
        <v>345</v>
      </c>
      <c r="E29" s="33">
        <f t="shared" si="5"/>
        <v>84.060869565217388</v>
      </c>
      <c r="F29" s="34">
        <f t="shared" si="1"/>
        <v>0.12753623188405072</v>
      </c>
      <c r="G29" s="34">
        <f t="shared" si="2"/>
        <v>-15.339130434782618</v>
      </c>
      <c r="H29" s="34">
        <v>83.933333333333337</v>
      </c>
      <c r="I29" s="34">
        <v>99.4</v>
      </c>
      <c r="J29" s="35">
        <v>39770</v>
      </c>
      <c r="K29" s="32">
        <f t="shared" si="3"/>
        <v>-55</v>
      </c>
      <c r="L29" s="35">
        <v>400</v>
      </c>
      <c r="M29" s="35">
        <v>345</v>
      </c>
      <c r="N29" s="51">
        <f t="shared" si="4"/>
        <v>0</v>
      </c>
    </row>
    <row r="30" spans="1:14" ht="16.5" thickBot="1" x14ac:dyDescent="0.3">
      <c r="A30" s="38" t="s">
        <v>36</v>
      </c>
      <c r="B30" s="39">
        <f>B26+B27+B28+B29</f>
        <v>2220996</v>
      </c>
      <c r="C30" s="40">
        <f>B30/J30*100</f>
        <v>102.45084449446806</v>
      </c>
      <c r="D30" s="39">
        <f>D26+D27+D28+D29</f>
        <v>17732</v>
      </c>
      <c r="E30" s="40">
        <f t="shared" si="5"/>
        <v>125.25355289871419</v>
      </c>
      <c r="F30" s="40">
        <f t="shared" si="1"/>
        <v>0.45713761295159827</v>
      </c>
      <c r="G30" s="40">
        <f t="shared" si="2"/>
        <v>4.2535528987141902</v>
      </c>
      <c r="H30" s="41">
        <v>124.79641528576259</v>
      </c>
      <c r="I30" s="40">
        <v>121</v>
      </c>
      <c r="J30" s="42">
        <f>J26+J27+J29</f>
        <v>2167865</v>
      </c>
      <c r="K30" s="57">
        <f>D30-L30</f>
        <v>-183</v>
      </c>
      <c r="L30" s="42">
        <f>L26+L27+L29</f>
        <v>17915</v>
      </c>
      <c r="M30" s="57">
        <f>M26+M27+M28+M29</f>
        <v>17742</v>
      </c>
      <c r="N30" s="57">
        <f>D30-M30</f>
        <v>-10</v>
      </c>
    </row>
    <row r="31" spans="1:14" x14ac:dyDescent="0.25">
      <c r="I31" s="58">
        <v>2022</v>
      </c>
      <c r="J31" s="58">
        <v>2022</v>
      </c>
      <c r="L31" s="58">
        <v>2022</v>
      </c>
    </row>
    <row r="32" spans="1:14" x14ac:dyDescent="0.25">
      <c r="A32" t="s">
        <v>37</v>
      </c>
      <c r="D32">
        <f>L30</f>
        <v>17915</v>
      </c>
    </row>
    <row r="33" spans="1:4" x14ac:dyDescent="0.25">
      <c r="A33" t="s">
        <v>38</v>
      </c>
      <c r="D33">
        <f>M30</f>
        <v>17742</v>
      </c>
    </row>
    <row r="34" spans="1:4" x14ac:dyDescent="0.25">
      <c r="A34" t="s">
        <v>39</v>
      </c>
    </row>
    <row r="35" spans="1:4" x14ac:dyDescent="0.25">
      <c r="A35" t="s">
        <v>40</v>
      </c>
      <c r="D35" s="59">
        <f>K30</f>
        <v>-183</v>
      </c>
    </row>
    <row r="36" spans="1:4" x14ac:dyDescent="0.25">
      <c r="A36" t="s">
        <v>41</v>
      </c>
      <c r="D36">
        <f>N30</f>
        <v>-10</v>
      </c>
    </row>
  </sheetData>
  <mergeCells count="16">
    <mergeCell ref="H2:H9"/>
    <mergeCell ref="I2:I9"/>
    <mergeCell ref="J2:J9"/>
    <mergeCell ref="K2:K9"/>
    <mergeCell ref="L2:L9"/>
    <mergeCell ref="M2:N2"/>
    <mergeCell ref="M3:M9"/>
    <mergeCell ref="N3:N9"/>
    <mergeCell ref="A2:A9"/>
    <mergeCell ref="B2:B9"/>
    <mergeCell ref="C2:C9"/>
    <mergeCell ref="D2:D9"/>
    <mergeCell ref="E2:E9"/>
    <mergeCell ref="F2:G2"/>
    <mergeCell ref="F3:F9"/>
    <mergeCell ref="G3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2023-09-18T06:34:11Z</dcterms:modified>
</cp:coreProperties>
</file>