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xr:revisionPtr revIDLastSave="0" documentId="13_ncr:1_{02DF26FA-6564-4DAB-9AF5-E11CCB87C5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9" i="1" l="1"/>
  <c r="K29" i="1"/>
  <c r="I29" i="1"/>
  <c r="E29" i="1"/>
  <c r="F29" i="1" s="1"/>
  <c r="C29" i="1"/>
  <c r="N28" i="1"/>
  <c r="F28" i="1"/>
  <c r="E28" i="1"/>
  <c r="G28" i="1" s="1"/>
  <c r="C28" i="1"/>
  <c r="N27" i="1"/>
  <c r="K27" i="1"/>
  <c r="I27" i="1"/>
  <c r="E27" i="1"/>
  <c r="F27" i="1" s="1"/>
  <c r="C27" i="1"/>
  <c r="N26" i="1"/>
  <c r="M26" i="1"/>
  <c r="M30" i="1" s="1"/>
  <c r="D33" i="1" s="1"/>
  <c r="L26" i="1"/>
  <c r="L30" i="1" s="1"/>
  <c r="D32" i="1" s="1"/>
  <c r="J26" i="1"/>
  <c r="J30" i="1" s="1"/>
  <c r="I30" i="1" s="1"/>
  <c r="E26" i="1"/>
  <c r="F26" i="1" s="1"/>
  <c r="D26" i="1"/>
  <c r="K26" i="1" s="1"/>
  <c r="C26" i="1"/>
  <c r="B26" i="1"/>
  <c r="B30" i="1" s="1"/>
  <c r="N25" i="1"/>
  <c r="K25" i="1"/>
  <c r="I25" i="1"/>
  <c r="F25" i="1"/>
  <c r="E25" i="1"/>
  <c r="G25" i="1" s="1"/>
  <c r="C25" i="1"/>
  <c r="N24" i="1"/>
  <c r="K24" i="1"/>
  <c r="I24" i="1"/>
  <c r="E24" i="1"/>
  <c r="F24" i="1" s="1"/>
  <c r="C24" i="1"/>
  <c r="N23" i="1"/>
  <c r="K23" i="1"/>
  <c r="I23" i="1"/>
  <c r="F23" i="1"/>
  <c r="E23" i="1"/>
  <c r="G23" i="1" s="1"/>
  <c r="C23" i="1"/>
  <c r="N22" i="1"/>
  <c r="K22" i="1"/>
  <c r="I22" i="1"/>
  <c r="E22" i="1"/>
  <c r="F22" i="1" s="1"/>
  <c r="C22" i="1"/>
  <c r="N21" i="1"/>
  <c r="K21" i="1"/>
  <c r="I21" i="1"/>
  <c r="F21" i="1"/>
  <c r="E21" i="1"/>
  <c r="G21" i="1" s="1"/>
  <c r="C21" i="1"/>
  <c r="N20" i="1"/>
  <c r="K20" i="1"/>
  <c r="I20" i="1"/>
  <c r="E20" i="1"/>
  <c r="F20" i="1" s="1"/>
  <c r="C20" i="1"/>
  <c r="N19" i="1"/>
  <c r="K19" i="1"/>
  <c r="I19" i="1"/>
  <c r="F19" i="1"/>
  <c r="E19" i="1"/>
  <c r="G19" i="1" s="1"/>
  <c r="C19" i="1"/>
  <c r="N18" i="1"/>
  <c r="K18" i="1"/>
  <c r="I18" i="1"/>
  <c r="E18" i="1"/>
  <c r="F18" i="1" s="1"/>
  <c r="C18" i="1"/>
  <c r="N17" i="1"/>
  <c r="K17" i="1"/>
  <c r="I17" i="1"/>
  <c r="F17" i="1"/>
  <c r="E17" i="1"/>
  <c r="G17" i="1" s="1"/>
  <c r="C17" i="1"/>
  <c r="N16" i="1"/>
  <c r="K16" i="1"/>
  <c r="I16" i="1"/>
  <c r="E16" i="1"/>
  <c r="F16" i="1" s="1"/>
  <c r="C16" i="1"/>
  <c r="N15" i="1"/>
  <c r="K15" i="1"/>
  <c r="I15" i="1"/>
  <c r="F15" i="1"/>
  <c r="E15" i="1"/>
  <c r="G15" i="1" s="1"/>
  <c r="C15" i="1"/>
  <c r="N14" i="1"/>
  <c r="K14" i="1"/>
  <c r="I14" i="1"/>
  <c r="E14" i="1"/>
  <c r="F14" i="1" s="1"/>
  <c r="C14" i="1"/>
  <c r="N13" i="1"/>
  <c r="K13" i="1"/>
  <c r="I13" i="1"/>
  <c r="F13" i="1"/>
  <c r="E13" i="1"/>
  <c r="G13" i="1" s="1"/>
  <c r="C13" i="1"/>
  <c r="N12" i="1"/>
  <c r="K12" i="1"/>
  <c r="I12" i="1"/>
  <c r="E12" i="1"/>
  <c r="F12" i="1" s="1"/>
  <c r="C12" i="1"/>
  <c r="N11" i="1"/>
  <c r="K11" i="1"/>
  <c r="I11" i="1"/>
  <c r="F11" i="1"/>
  <c r="E11" i="1"/>
  <c r="G11" i="1" s="1"/>
  <c r="C11" i="1"/>
  <c r="N10" i="1"/>
  <c r="K10" i="1"/>
  <c r="I10" i="1"/>
  <c r="E10" i="1"/>
  <c r="F10" i="1" s="1"/>
  <c r="C10" i="1"/>
  <c r="E30" i="1" l="1"/>
  <c r="C30" i="1"/>
  <c r="G22" i="1"/>
  <c r="G24" i="1"/>
  <c r="G27" i="1"/>
  <c r="G29" i="1"/>
  <c r="D30" i="1"/>
  <c r="G10" i="1"/>
  <c r="G12" i="1"/>
  <c r="G14" i="1"/>
  <c r="G16" i="1"/>
  <c r="G18" i="1"/>
  <c r="G20" i="1"/>
  <c r="I26" i="1"/>
  <c r="G26" i="1" s="1"/>
  <c r="G30" i="1" l="1"/>
  <c r="F30" i="1"/>
  <c r="N30" i="1"/>
  <c r="D36" i="1" s="1"/>
  <c r="K30" i="1"/>
  <c r="D35" i="1" s="1"/>
</calcChain>
</file>

<file path=xl/sharedStrings.xml><?xml version="1.0" encoding="utf-8"?>
<sst xmlns="http://schemas.openxmlformats.org/spreadsheetml/2006/main" count="42" uniqueCount="42">
  <si>
    <t>Молоко 15.10.2023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</si>
  <si>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</si>
  <si>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</si>
  <si>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</si>
  <si>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</si>
  <si>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</si>
  <si>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</si>
  <si>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</si>
  <si>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</si>
  <si>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2022 году голов</t>
  </si>
  <si>
    <t>Кол-во коров в 2022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</si>
  <si>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</si>
  <si>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</si>
  <si>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</si>
  <si>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</si>
  <si>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</si>
  <si>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</si>
  <si>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</si>
  <si>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</si>
  <si>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</si>
  <si>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</si>
  <si>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</si>
  <si>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</si>
  <si>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</si>
  <si>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</si>
  <si>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</si>
  <si>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 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</si>
  <si>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</si>
  <si>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</si>
  <si>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</si>
  <si>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</si>
  <si>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АО "Осаново"</t>
  </si>
  <si>
    <t>ИТОГО</t>
  </si>
  <si>
    <t>КФХ "Оганесян Г.А."</t>
  </si>
  <si>
    <t>КФХ "Халмурзаев Н.У." Снасудово</t>
  </si>
  <si>
    <t>КФХ "Халмурзаев Н.У" Старое село</t>
  </si>
  <si>
    <t>Всего с кр.хозяйствами</t>
  </si>
  <si>
    <t>всего коров в 2022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</si>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</sst>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/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1" fillId="6" borderId="2" xfId="0" applyFont="1" applyFill="1" applyBorder="1"/>
    <xf numFmtId="3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0" fontId="3" fillId="6" borderId="8" xfId="0" applyFont="1" applyFill="1" applyBorder="1"/>
    <xf numFmtId="3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1" fillId="5" borderId="6" xfId="0" applyFont="1" applyFill="1" applyBorder="1"/>
    <xf numFmtId="3" fontId="0" fillId="5" borderId="6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center" vertical="center"/>
    </xf>
    <xf numFmtId="0" fontId="1" fillId="5" borderId="5" xfId="0" applyFont="1" applyFill="1" applyBorder="1"/>
    <xf numFmtId="3" fontId="0" fillId="5" borderId="5" xfId="0" applyNumberFormat="1" applyFill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0" fontId="1" fillId="5" borderId="2" xfId="0" applyFont="1" applyFill="1" applyBorder="1"/>
    <xf numFmtId="3" fontId="0" fillId="5" borderId="2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selection activeCell="S32" sqref="S32"/>
    </sheetView>
  </sheetViews>
  <sheetFormatPr defaultRowHeight="15" x14ac:dyDescent="0.25"/>
  <cols>
    <col min="1" max="1" width="39.7109375" customWidth="1"/>
    <col min="9" max="9" width="9.42578125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s="23" customFormat="1" x14ac:dyDescent="0.25">
      <c r="A10" s="18" t="s">
        <v>16</v>
      </c>
      <c r="B10" s="19">
        <v>123211</v>
      </c>
      <c r="C10" s="20">
        <f t="shared" ref="C10:C29" si="0">B10/J10*100</f>
        <v>103.18315048990871</v>
      </c>
      <c r="D10" s="19">
        <v>1011</v>
      </c>
      <c r="E10" s="20">
        <f>B10/D10</f>
        <v>121.8704253214639</v>
      </c>
      <c r="F10" s="20">
        <f t="shared" ref="F10:F30" si="1">E10-H10</f>
        <v>-0.62957467853610183</v>
      </c>
      <c r="G10" s="20">
        <f t="shared" ref="G10:G30" si="2">E10-I10</f>
        <v>3.5255293848930336</v>
      </c>
      <c r="H10" s="20">
        <v>122.5</v>
      </c>
      <c r="I10" s="20">
        <f>J10/L10</f>
        <v>118.34489593657086</v>
      </c>
      <c r="J10" s="21">
        <v>119410</v>
      </c>
      <c r="K10" s="19">
        <f>D10-L10</f>
        <v>2</v>
      </c>
      <c r="L10" s="22">
        <v>1009</v>
      </c>
      <c r="M10" s="19">
        <v>1011</v>
      </c>
      <c r="N10" s="19">
        <f t="shared" ref="N10:N29" si="3">D10-M10</f>
        <v>0</v>
      </c>
    </row>
    <row r="11" spans="1:14" s="23" customFormat="1" x14ac:dyDescent="0.25">
      <c r="A11" s="18" t="s">
        <v>17</v>
      </c>
      <c r="B11" s="19">
        <v>151137</v>
      </c>
      <c r="C11" s="20">
        <f t="shared" si="0"/>
        <v>116.60815825817252</v>
      </c>
      <c r="D11" s="19">
        <v>1173</v>
      </c>
      <c r="E11" s="20">
        <f t="shared" ref="E11:E30" si="4">B11/D11</f>
        <v>128.846547314578</v>
      </c>
      <c r="F11" s="20">
        <f t="shared" si="1"/>
        <v>0.84654731457800381</v>
      </c>
      <c r="G11" s="20">
        <f t="shared" si="2"/>
        <v>11.763439816836353</v>
      </c>
      <c r="H11" s="20">
        <v>128</v>
      </c>
      <c r="I11" s="20">
        <f t="shared" ref="I11:I25" si="5">J11/L11</f>
        <v>117.08310749774165</v>
      </c>
      <c r="J11" s="21">
        <v>129611</v>
      </c>
      <c r="K11" s="19">
        <f t="shared" ref="K11:K29" si="6">D11-L11</f>
        <v>66</v>
      </c>
      <c r="L11" s="22">
        <v>1107</v>
      </c>
      <c r="M11" s="19">
        <v>1173</v>
      </c>
      <c r="N11" s="19">
        <f t="shared" si="3"/>
        <v>0</v>
      </c>
    </row>
    <row r="12" spans="1:14" s="23" customFormat="1" x14ac:dyDescent="0.25">
      <c r="A12" s="18" t="s">
        <v>18</v>
      </c>
      <c r="B12" s="19">
        <v>116474</v>
      </c>
      <c r="C12" s="20">
        <f t="shared" si="0"/>
        <v>106.77459572439587</v>
      </c>
      <c r="D12" s="19">
        <v>778</v>
      </c>
      <c r="E12" s="20">
        <f t="shared" si="4"/>
        <v>149.70951156812339</v>
      </c>
      <c r="F12" s="20">
        <f t="shared" si="1"/>
        <v>7.4095115681233779</v>
      </c>
      <c r="G12" s="20">
        <f t="shared" si="2"/>
        <v>9.4987146529562949</v>
      </c>
      <c r="H12" s="20">
        <v>142.30000000000001</v>
      </c>
      <c r="I12" s="20">
        <f t="shared" si="5"/>
        <v>140.21079691516709</v>
      </c>
      <c r="J12" s="21">
        <v>109084</v>
      </c>
      <c r="K12" s="19">
        <f t="shared" si="6"/>
        <v>0</v>
      </c>
      <c r="L12" s="22">
        <v>778</v>
      </c>
      <c r="M12" s="19">
        <v>778</v>
      </c>
      <c r="N12" s="19">
        <f t="shared" si="3"/>
        <v>0</v>
      </c>
    </row>
    <row r="13" spans="1:14" s="23" customFormat="1" x14ac:dyDescent="0.25">
      <c r="A13" s="18" t="s">
        <v>19</v>
      </c>
      <c r="B13" s="19">
        <v>106535</v>
      </c>
      <c r="C13" s="20">
        <f t="shared" si="0"/>
        <v>94.934058100160399</v>
      </c>
      <c r="D13" s="19">
        <v>1022</v>
      </c>
      <c r="E13" s="20">
        <f t="shared" si="4"/>
        <v>104.24168297455968</v>
      </c>
      <c r="F13" s="20">
        <f t="shared" si="1"/>
        <v>-7.0583170254403171</v>
      </c>
      <c r="G13" s="20">
        <f t="shared" si="2"/>
        <v>-1.8263699554970287</v>
      </c>
      <c r="H13" s="20">
        <v>111.3</v>
      </c>
      <c r="I13" s="20">
        <f t="shared" si="5"/>
        <v>106.06805293005671</v>
      </c>
      <c r="J13" s="21">
        <v>112220</v>
      </c>
      <c r="K13" s="19">
        <f t="shared" si="6"/>
        <v>-36</v>
      </c>
      <c r="L13" s="22">
        <v>1058</v>
      </c>
      <c r="M13" s="19">
        <v>1022</v>
      </c>
      <c r="N13" s="19">
        <f t="shared" si="3"/>
        <v>0</v>
      </c>
    </row>
    <row r="14" spans="1:14" s="23" customFormat="1" x14ac:dyDescent="0.25">
      <c r="A14" s="18" t="s">
        <v>20</v>
      </c>
      <c r="B14" s="19">
        <v>149130</v>
      </c>
      <c r="C14" s="20">
        <f>B14/J14*100</f>
        <v>106.20055119175633</v>
      </c>
      <c r="D14" s="19">
        <v>1200</v>
      </c>
      <c r="E14" s="20">
        <f t="shared" si="4"/>
        <v>124.27500000000001</v>
      </c>
      <c r="F14" s="20">
        <f t="shared" si="1"/>
        <v>1.875</v>
      </c>
      <c r="G14" s="20">
        <f t="shared" si="2"/>
        <v>7.2558333333333422</v>
      </c>
      <c r="H14" s="20">
        <v>122.4</v>
      </c>
      <c r="I14" s="20">
        <f t="shared" si="5"/>
        <v>117.01916666666666</v>
      </c>
      <c r="J14" s="21">
        <v>140423</v>
      </c>
      <c r="K14" s="19">
        <f t="shared" si="6"/>
        <v>0</v>
      </c>
      <c r="L14" s="22">
        <v>1200</v>
      </c>
      <c r="M14" s="19">
        <v>1200</v>
      </c>
      <c r="N14" s="19">
        <f t="shared" si="3"/>
        <v>0</v>
      </c>
    </row>
    <row r="15" spans="1:14" s="23" customFormat="1" x14ac:dyDescent="0.25">
      <c r="A15" s="18" t="s">
        <v>21</v>
      </c>
      <c r="B15" s="19">
        <v>300241</v>
      </c>
      <c r="C15" s="20">
        <f t="shared" si="0"/>
        <v>109.61061055214007</v>
      </c>
      <c r="D15" s="19">
        <v>2353</v>
      </c>
      <c r="E15" s="20">
        <f t="shared" si="4"/>
        <v>127.59923501912452</v>
      </c>
      <c r="F15" s="20">
        <f t="shared" si="1"/>
        <v>0.89923501912451798</v>
      </c>
      <c r="G15" s="20">
        <f t="shared" si="2"/>
        <v>15.200383972756029</v>
      </c>
      <c r="H15" s="20">
        <v>126.7</v>
      </c>
      <c r="I15" s="20">
        <f t="shared" si="5"/>
        <v>112.39885104636849</v>
      </c>
      <c r="J15" s="21">
        <v>273916</v>
      </c>
      <c r="K15" s="19">
        <f t="shared" si="6"/>
        <v>-84</v>
      </c>
      <c r="L15" s="22">
        <v>2437</v>
      </c>
      <c r="M15" s="19">
        <v>2353</v>
      </c>
      <c r="N15" s="19">
        <f t="shared" si="3"/>
        <v>0</v>
      </c>
    </row>
    <row r="16" spans="1:14" s="23" customFormat="1" x14ac:dyDescent="0.25">
      <c r="A16" s="18" t="s">
        <v>22</v>
      </c>
      <c r="B16" s="19">
        <v>53811</v>
      </c>
      <c r="C16" s="20">
        <f t="shared" si="0"/>
        <v>117.52719171799239</v>
      </c>
      <c r="D16" s="19">
        <v>420</v>
      </c>
      <c r="E16" s="20">
        <f t="shared" si="4"/>
        <v>128.12142857142857</v>
      </c>
      <c r="F16" s="20">
        <f t="shared" si="1"/>
        <v>-1.8785714285714334</v>
      </c>
      <c r="G16" s="20">
        <f t="shared" si="2"/>
        <v>19.107142857142847</v>
      </c>
      <c r="H16" s="20">
        <v>130</v>
      </c>
      <c r="I16" s="20">
        <f t="shared" si="5"/>
        <v>109.01428571428572</v>
      </c>
      <c r="J16" s="21">
        <v>45786</v>
      </c>
      <c r="K16" s="19">
        <f t="shared" si="6"/>
        <v>0</v>
      </c>
      <c r="L16" s="22">
        <v>420</v>
      </c>
      <c r="M16" s="19">
        <v>420</v>
      </c>
      <c r="N16" s="19">
        <f t="shared" si="3"/>
        <v>0</v>
      </c>
    </row>
    <row r="17" spans="1:14" s="23" customFormat="1" x14ac:dyDescent="0.25">
      <c r="A17" s="18" t="s">
        <v>23</v>
      </c>
      <c r="B17" s="19">
        <v>246102</v>
      </c>
      <c r="C17" s="20">
        <f t="shared" si="0"/>
        <v>99.192680518328942</v>
      </c>
      <c r="D17" s="19">
        <v>1763</v>
      </c>
      <c r="E17" s="20">
        <f t="shared" si="4"/>
        <v>139.59273964832673</v>
      </c>
      <c r="F17" s="20">
        <f>E17-H17</f>
        <v>1.792739648326716</v>
      </c>
      <c r="G17" s="20">
        <f t="shared" si="2"/>
        <v>-1.3760103516732727</v>
      </c>
      <c r="H17" s="20">
        <v>137.80000000000001</v>
      </c>
      <c r="I17" s="20">
        <f t="shared" si="5"/>
        <v>140.96875</v>
      </c>
      <c r="J17" s="21">
        <v>248105</v>
      </c>
      <c r="K17" s="19">
        <f t="shared" si="6"/>
        <v>3</v>
      </c>
      <c r="L17" s="22">
        <v>1760</v>
      </c>
      <c r="M17" s="19">
        <v>1801</v>
      </c>
      <c r="N17" s="19">
        <f t="shared" si="3"/>
        <v>-38</v>
      </c>
    </row>
    <row r="18" spans="1:14" s="23" customFormat="1" x14ac:dyDescent="0.25">
      <c r="A18" s="18" t="s">
        <v>24</v>
      </c>
      <c r="B18" s="19">
        <v>179478</v>
      </c>
      <c r="C18" s="20">
        <f t="shared" si="0"/>
        <v>114.77189886045352</v>
      </c>
      <c r="D18" s="19">
        <v>1665</v>
      </c>
      <c r="E18" s="20">
        <f t="shared" si="4"/>
        <v>107.7945945945946</v>
      </c>
      <c r="F18" s="20">
        <f t="shared" si="1"/>
        <v>-1.1054054054054063</v>
      </c>
      <c r="G18" s="20">
        <f t="shared" si="2"/>
        <v>11.561979209979214</v>
      </c>
      <c r="H18" s="20">
        <v>108.9</v>
      </c>
      <c r="I18" s="20">
        <f t="shared" si="5"/>
        <v>96.232615384615386</v>
      </c>
      <c r="J18" s="21">
        <v>156378</v>
      </c>
      <c r="K18" s="19">
        <f t="shared" si="6"/>
        <v>40</v>
      </c>
      <c r="L18" s="22">
        <v>1625</v>
      </c>
      <c r="M18" s="19">
        <v>1670</v>
      </c>
      <c r="N18" s="19">
        <f t="shared" si="3"/>
        <v>-5</v>
      </c>
    </row>
    <row r="19" spans="1:14" s="23" customFormat="1" x14ac:dyDescent="0.25">
      <c r="A19" s="18" t="s">
        <v>25</v>
      </c>
      <c r="B19" s="19">
        <v>49415</v>
      </c>
      <c r="C19" s="20">
        <f t="shared" si="0"/>
        <v>98.010631123804998</v>
      </c>
      <c r="D19" s="19">
        <v>654</v>
      </c>
      <c r="E19" s="20">
        <f t="shared" si="4"/>
        <v>75.558103975535161</v>
      </c>
      <c r="F19" s="20">
        <f t="shared" si="1"/>
        <v>-4.1896024464833204E-2</v>
      </c>
      <c r="G19" s="20">
        <f>E19-I19</f>
        <v>-2.7307159002412362</v>
      </c>
      <c r="H19" s="20">
        <v>75.599999999999994</v>
      </c>
      <c r="I19" s="20">
        <f t="shared" si="5"/>
        <v>78.288819875776397</v>
      </c>
      <c r="J19" s="21">
        <v>50418</v>
      </c>
      <c r="K19" s="19">
        <f t="shared" si="6"/>
        <v>10</v>
      </c>
      <c r="L19" s="22">
        <v>644</v>
      </c>
      <c r="M19" s="19">
        <v>654</v>
      </c>
      <c r="N19" s="19">
        <f t="shared" si="3"/>
        <v>0</v>
      </c>
    </row>
    <row r="20" spans="1:14" s="23" customFormat="1" x14ac:dyDescent="0.25">
      <c r="A20" s="18" t="s">
        <v>26</v>
      </c>
      <c r="B20" s="19">
        <v>128299</v>
      </c>
      <c r="C20" s="20">
        <f t="shared" si="0"/>
        <v>109.17112686243308</v>
      </c>
      <c r="D20" s="19">
        <v>830</v>
      </c>
      <c r="E20" s="20">
        <f t="shared" si="4"/>
        <v>154.57710843373494</v>
      </c>
      <c r="F20" s="20">
        <f t="shared" si="1"/>
        <v>-2.0228915662650593</v>
      </c>
      <c r="G20" s="20">
        <f t="shared" si="2"/>
        <v>8.5882885579585491</v>
      </c>
      <c r="H20" s="20">
        <v>156.6</v>
      </c>
      <c r="I20" s="20">
        <f t="shared" si="5"/>
        <v>145.98881987577639</v>
      </c>
      <c r="J20" s="19">
        <v>117521</v>
      </c>
      <c r="K20" s="19">
        <f t="shared" si="6"/>
        <v>25</v>
      </c>
      <c r="L20" s="22">
        <v>805</v>
      </c>
      <c r="M20" s="19">
        <v>830</v>
      </c>
      <c r="N20" s="19">
        <f t="shared" si="3"/>
        <v>0</v>
      </c>
    </row>
    <row r="21" spans="1:14" s="23" customFormat="1" hidden="1" x14ac:dyDescent="0.25">
      <c r="A21" s="18" t="s">
        <v>27</v>
      </c>
      <c r="B21" s="19"/>
      <c r="C21" s="20" t="e">
        <f t="shared" si="0"/>
        <v>#DIV/0!</v>
      </c>
      <c r="D21" s="19"/>
      <c r="E21" s="20" t="e">
        <f t="shared" si="4"/>
        <v>#DIV/0!</v>
      </c>
      <c r="F21" s="20" t="e">
        <f t="shared" si="1"/>
        <v>#DIV/0!</v>
      </c>
      <c r="G21" s="20" t="e">
        <f t="shared" si="2"/>
        <v>#DIV/0!</v>
      </c>
      <c r="H21" s="20"/>
      <c r="I21" s="20" t="e">
        <f t="shared" si="5"/>
        <v>#DIV/0!</v>
      </c>
      <c r="J21" s="19"/>
      <c r="K21" s="19">
        <f t="shared" si="6"/>
        <v>0</v>
      </c>
      <c r="L21" s="22"/>
      <c r="M21" s="19"/>
      <c r="N21" s="19">
        <f t="shared" si="3"/>
        <v>0</v>
      </c>
    </row>
    <row r="22" spans="1:14" s="23" customFormat="1" x14ac:dyDescent="0.25">
      <c r="A22" s="18" t="s">
        <v>28</v>
      </c>
      <c r="B22" s="19">
        <v>492050</v>
      </c>
      <c r="C22" s="20">
        <f t="shared" si="0"/>
        <v>105.7980923876117</v>
      </c>
      <c r="D22" s="19">
        <v>3892</v>
      </c>
      <c r="E22" s="20">
        <f t="shared" si="4"/>
        <v>126.42600205549846</v>
      </c>
      <c r="F22" s="20">
        <f t="shared" si="1"/>
        <v>-0.87399794450153934</v>
      </c>
      <c r="G22" s="20">
        <f t="shared" si="2"/>
        <v>1.5377098965296057</v>
      </c>
      <c r="H22" s="20">
        <v>127.3</v>
      </c>
      <c r="I22" s="20">
        <f t="shared" si="5"/>
        <v>124.88829215896885</v>
      </c>
      <c r="J22" s="19">
        <v>465084</v>
      </c>
      <c r="K22" s="19">
        <f t="shared" si="6"/>
        <v>168</v>
      </c>
      <c r="L22" s="22">
        <v>3724</v>
      </c>
      <c r="M22" s="19">
        <v>3856</v>
      </c>
      <c r="N22" s="19">
        <f t="shared" si="3"/>
        <v>36</v>
      </c>
    </row>
    <row r="23" spans="1:14" hidden="1" x14ac:dyDescent="0.25">
      <c r="A23" s="24" t="s">
        <v>29</v>
      </c>
      <c r="B23" s="25"/>
      <c r="C23" s="26" t="e">
        <f t="shared" si="0"/>
        <v>#DIV/0!</v>
      </c>
      <c r="D23" s="25"/>
      <c r="E23" s="26" t="e">
        <f t="shared" si="4"/>
        <v>#DIV/0!</v>
      </c>
      <c r="F23" s="26" t="e">
        <f t="shared" si="1"/>
        <v>#DIV/0!</v>
      </c>
      <c r="G23" s="26" t="e">
        <f t="shared" si="2"/>
        <v>#DIV/0!</v>
      </c>
      <c r="H23" s="26" t="e">
        <v>#DIV/0!</v>
      </c>
      <c r="I23" s="20" t="e">
        <f t="shared" si="5"/>
        <v>#DIV/0!</v>
      </c>
      <c r="J23" s="25"/>
      <c r="K23" s="25">
        <f t="shared" si="6"/>
        <v>0</v>
      </c>
      <c r="L23" s="27"/>
      <c r="M23" s="25"/>
      <c r="N23" s="25">
        <f t="shared" si="3"/>
        <v>0</v>
      </c>
    </row>
    <row r="24" spans="1:14" x14ac:dyDescent="0.25">
      <c r="A24" s="24" t="s">
        <v>30</v>
      </c>
      <c r="B24" s="28"/>
      <c r="C24" s="29">
        <f t="shared" si="0"/>
        <v>0</v>
      </c>
      <c r="D24" s="28"/>
      <c r="E24" s="26" t="e">
        <f t="shared" si="4"/>
        <v>#DIV/0!</v>
      </c>
      <c r="F24" s="26" t="e">
        <f t="shared" si="1"/>
        <v>#DIV/0!</v>
      </c>
      <c r="G24" s="26" t="e">
        <f t="shared" si="2"/>
        <v>#DIV/0!</v>
      </c>
      <c r="H24" s="29" t="e">
        <v>#DIV/0!</v>
      </c>
      <c r="I24" s="20">
        <f t="shared" si="5"/>
        <v>92.89473684210526</v>
      </c>
      <c r="J24" s="25">
        <v>17650</v>
      </c>
      <c r="K24" s="25">
        <f t="shared" si="6"/>
        <v>-190</v>
      </c>
      <c r="L24" s="27">
        <v>190</v>
      </c>
      <c r="M24" s="28"/>
      <c r="N24" s="25">
        <f t="shared" si="3"/>
        <v>0</v>
      </c>
    </row>
    <row r="25" spans="1:14" ht="15.75" thickBot="1" x14ac:dyDescent="0.3">
      <c r="A25" s="30" t="s">
        <v>31</v>
      </c>
      <c r="B25" s="31"/>
      <c r="C25" s="32">
        <f t="shared" si="0"/>
        <v>0</v>
      </c>
      <c r="D25" s="31"/>
      <c r="E25" s="32" t="e">
        <f t="shared" si="4"/>
        <v>#DIV/0!</v>
      </c>
      <c r="F25" s="32" t="e">
        <f t="shared" si="1"/>
        <v>#DIV/0!</v>
      </c>
      <c r="G25" s="32" t="e">
        <f t="shared" si="2"/>
        <v>#DIV/0!</v>
      </c>
      <c r="H25" s="32" t="e">
        <v>#DIV/0!</v>
      </c>
      <c r="I25" s="20">
        <f t="shared" si="5"/>
        <v>70.61904761904762</v>
      </c>
      <c r="J25" s="33">
        <v>14830</v>
      </c>
      <c r="K25" s="33">
        <f t="shared" si="6"/>
        <v>-210</v>
      </c>
      <c r="L25" s="34">
        <v>210</v>
      </c>
      <c r="M25" s="35"/>
      <c r="N25" s="33">
        <f t="shared" si="3"/>
        <v>0</v>
      </c>
    </row>
    <row r="26" spans="1:14" ht="16.5" thickBot="1" x14ac:dyDescent="0.3">
      <c r="A26" s="36" t="s">
        <v>32</v>
      </c>
      <c r="B26" s="37">
        <f>SUM(B10:B25)</f>
        <v>2095883</v>
      </c>
      <c r="C26" s="38">
        <f>B26/J26*100</f>
        <v>104.77130985445173</v>
      </c>
      <c r="D26" s="37">
        <f>SUM(D10:D25)</f>
        <v>16761</v>
      </c>
      <c r="E26" s="38">
        <f>B26/D26</f>
        <v>125.045224031979</v>
      </c>
      <c r="F26" s="38">
        <f t="shared" si="1"/>
        <v>-5.4775968020990717E-2</v>
      </c>
      <c r="G26" s="38">
        <f t="shared" si="2"/>
        <v>7.1436503890250407</v>
      </c>
      <c r="H26" s="39">
        <v>125.1</v>
      </c>
      <c r="I26" s="38">
        <f>J26/L26</f>
        <v>117.90157364295396</v>
      </c>
      <c r="J26" s="40">
        <f>SUM(J10:J25)</f>
        <v>2000436</v>
      </c>
      <c r="K26" s="41">
        <f t="shared" si="6"/>
        <v>-206</v>
      </c>
      <c r="L26" s="42">
        <f>SUM(L10:L25)</f>
        <v>16967</v>
      </c>
      <c r="M26" s="42">
        <f>SUM(M10:M25)</f>
        <v>16768</v>
      </c>
      <c r="N26" s="43">
        <f t="shared" si="3"/>
        <v>-7</v>
      </c>
    </row>
    <row r="27" spans="1:14" s="23" customFormat="1" ht="15.75" thickBot="1" x14ac:dyDescent="0.3">
      <c r="A27" s="44" t="s">
        <v>33</v>
      </c>
      <c r="B27" s="45">
        <v>66700</v>
      </c>
      <c r="C27" s="46">
        <f t="shared" si="0"/>
        <v>107.4766355140187</v>
      </c>
      <c r="D27" s="45">
        <v>580</v>
      </c>
      <c r="E27" s="46">
        <f t="shared" si="4"/>
        <v>115</v>
      </c>
      <c r="F27" s="46">
        <f t="shared" si="1"/>
        <v>0</v>
      </c>
      <c r="G27" s="46">
        <f t="shared" si="2"/>
        <v>8</v>
      </c>
      <c r="H27" s="46">
        <v>115</v>
      </c>
      <c r="I27" s="46">
        <f>J27/L27</f>
        <v>107</v>
      </c>
      <c r="J27" s="45">
        <v>62060</v>
      </c>
      <c r="K27" s="45">
        <f t="shared" si="6"/>
        <v>0</v>
      </c>
      <c r="L27" s="45">
        <v>580</v>
      </c>
      <c r="M27" s="45">
        <v>580</v>
      </c>
      <c r="N27" s="47">
        <f t="shared" si="3"/>
        <v>0</v>
      </c>
    </row>
    <row r="28" spans="1:14" s="23" customFormat="1" ht="15.75" thickBot="1" x14ac:dyDescent="0.3">
      <c r="A28" s="48" t="s">
        <v>34</v>
      </c>
      <c r="B28" s="49">
        <v>12500</v>
      </c>
      <c r="C28" s="46" t="e">
        <f>B28/J28*100</f>
        <v>#DIV/0!</v>
      </c>
      <c r="D28" s="49">
        <v>121</v>
      </c>
      <c r="E28" s="46">
        <f t="shared" si="4"/>
        <v>103.30578512396694</v>
      </c>
      <c r="F28" s="46">
        <f t="shared" si="1"/>
        <v>8.3057851239669418</v>
      </c>
      <c r="G28" s="46">
        <f t="shared" si="2"/>
        <v>103.30578512396694</v>
      </c>
      <c r="H28" s="46">
        <v>95</v>
      </c>
      <c r="I28" s="50"/>
      <c r="J28" s="51"/>
      <c r="K28" s="51"/>
      <c r="L28" s="51"/>
      <c r="M28" s="49">
        <v>121</v>
      </c>
      <c r="N28" s="47">
        <f t="shared" si="3"/>
        <v>0</v>
      </c>
    </row>
    <row r="29" spans="1:14" s="23" customFormat="1" ht="15.75" thickBot="1" x14ac:dyDescent="0.3">
      <c r="A29" s="52" t="s">
        <v>35</v>
      </c>
      <c r="B29" s="53">
        <v>29101</v>
      </c>
      <c r="C29" s="54">
        <f t="shared" si="0"/>
        <v>73.173246165451346</v>
      </c>
      <c r="D29" s="53">
        <v>345</v>
      </c>
      <c r="E29" s="54">
        <f t="shared" si="4"/>
        <v>84.350724637681154</v>
      </c>
      <c r="F29" s="54">
        <f t="shared" si="1"/>
        <v>-0.84927536231884915</v>
      </c>
      <c r="G29" s="54">
        <f t="shared" si="2"/>
        <v>-15.074275362318843</v>
      </c>
      <c r="H29" s="54">
        <v>85.2</v>
      </c>
      <c r="I29" s="46">
        <f t="shared" ref="I29" si="7">J29/L29</f>
        <v>99.424999999999997</v>
      </c>
      <c r="J29" s="53">
        <v>39770</v>
      </c>
      <c r="K29" s="53">
        <f t="shared" si="6"/>
        <v>-55</v>
      </c>
      <c r="L29" s="53">
        <v>400</v>
      </c>
      <c r="M29" s="53">
        <v>345</v>
      </c>
      <c r="N29" s="47">
        <f t="shared" si="3"/>
        <v>0</v>
      </c>
    </row>
    <row r="30" spans="1:14" ht="16.5" thickBot="1" x14ac:dyDescent="0.3">
      <c r="A30" s="36" t="s">
        <v>36</v>
      </c>
      <c r="B30" s="37">
        <f>B26+B27+B28+B29</f>
        <v>2204184</v>
      </c>
      <c r="C30" s="38">
        <f>B30/J30*100</f>
        <v>104.84800686497331</v>
      </c>
      <c r="D30" s="37">
        <f>D26+D27+D28+D29</f>
        <v>17807</v>
      </c>
      <c r="E30" s="38">
        <f t="shared" si="4"/>
        <v>123.78188352894929</v>
      </c>
      <c r="F30" s="38">
        <f t="shared" si="1"/>
        <v>-1.8116471050703353E-2</v>
      </c>
      <c r="G30" s="38">
        <f t="shared" si="2"/>
        <v>6.6444232291777467</v>
      </c>
      <c r="H30" s="39">
        <v>123.8</v>
      </c>
      <c r="I30" s="38">
        <f>J30/L30</f>
        <v>117.13746029977155</v>
      </c>
      <c r="J30" s="40">
        <f>J26+J27+J28+J29</f>
        <v>2102266</v>
      </c>
      <c r="K30" s="55">
        <f>D30-L30</f>
        <v>-140</v>
      </c>
      <c r="L30" s="40">
        <f>L26+L27+L28+L29</f>
        <v>17947</v>
      </c>
      <c r="M30" s="55">
        <f>M26+M27+M28+M29</f>
        <v>17814</v>
      </c>
      <c r="N30" s="55">
        <f>D30-M30</f>
        <v>-7</v>
      </c>
    </row>
    <row r="31" spans="1:14" x14ac:dyDescent="0.25">
      <c r="I31" s="56">
        <v>2022</v>
      </c>
      <c r="J31" s="56">
        <v>2022</v>
      </c>
      <c r="L31" s="56">
        <v>2022</v>
      </c>
    </row>
    <row r="32" spans="1:14" x14ac:dyDescent="0.25">
      <c r="A32" t="s">
        <v>37</v>
      </c>
      <c r="D32">
        <f>L30</f>
        <v>17947</v>
      </c>
    </row>
    <row r="33" spans="1:4" x14ac:dyDescent="0.25">
      <c r="A33" t="s">
        <v>38</v>
      </c>
      <c r="D33">
        <f>M30</f>
        <v>17814</v>
      </c>
    </row>
    <row r="34" spans="1:4" x14ac:dyDescent="0.25">
      <c r="A34" t="s">
        <v>39</v>
      </c>
    </row>
    <row r="35" spans="1:4" x14ac:dyDescent="0.25">
      <c r="A35" t="s">
        <v>40</v>
      </c>
      <c r="D35" s="57">
        <f>K30</f>
        <v>-140</v>
      </c>
    </row>
    <row r="36" spans="1:4" x14ac:dyDescent="0.25">
      <c r="A36" t="s">
        <v>41</v>
      </c>
      <c r="D36">
        <f>N30</f>
        <v>-7</v>
      </c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Шиловская Евгения Игоревна</dc:creator>
  <cp:lastModifiedBy>Шиловская Евгения Игоревна</cp:lastModifiedBy>
  <dcterms:created xsi:type="dcterms:W3CDTF">2015-06-05T18:19:34Z</dcterms:created>
  <dcterms:modified xsi:type="dcterms:W3CDTF">2023-10-16T08:25:03Z</dcterms:modified>
</cp:coreProperties>
</file>