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ei\Desktop\"/>
    </mc:Choice>
  </mc:AlternateContent>
  <xr:revisionPtr revIDLastSave="0" documentId="13_ncr:1_{22685E64-0603-484F-901F-B6C51316261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9" i="1" l="1"/>
  <c r="K29" i="1"/>
  <c r="E29" i="1"/>
  <c r="F29" i="1" s="1"/>
  <c r="C29" i="1"/>
  <c r="N28" i="1"/>
  <c r="F28" i="1"/>
  <c r="E28" i="1"/>
  <c r="G28" i="1" s="1"/>
  <c r="C28" i="1"/>
  <c r="N27" i="1"/>
  <c r="K27" i="1"/>
  <c r="F27" i="1"/>
  <c r="E27" i="1"/>
  <c r="G27" i="1" s="1"/>
  <c r="C27" i="1"/>
  <c r="M26" i="1"/>
  <c r="M30" i="1" s="1"/>
  <c r="D33" i="1" s="1"/>
  <c r="L26" i="1"/>
  <c r="L30" i="1" s="1"/>
  <c r="D32" i="1" s="1"/>
  <c r="J26" i="1"/>
  <c r="J30" i="1" s="1"/>
  <c r="I30" i="1" s="1"/>
  <c r="I26" i="1"/>
  <c r="D26" i="1"/>
  <c r="D30" i="1" s="1"/>
  <c r="B26" i="1"/>
  <c r="B30" i="1" s="1"/>
  <c r="N25" i="1"/>
  <c r="K25" i="1"/>
  <c r="I25" i="1"/>
  <c r="E25" i="1"/>
  <c r="F25" i="1" s="1"/>
  <c r="C25" i="1"/>
  <c r="N24" i="1"/>
  <c r="K24" i="1"/>
  <c r="I24" i="1"/>
  <c r="F24" i="1"/>
  <c r="E24" i="1"/>
  <c r="G24" i="1" s="1"/>
  <c r="C24" i="1"/>
  <c r="N23" i="1"/>
  <c r="K23" i="1"/>
  <c r="I23" i="1"/>
  <c r="E23" i="1"/>
  <c r="F23" i="1" s="1"/>
  <c r="C23" i="1"/>
  <c r="N22" i="1"/>
  <c r="K22" i="1"/>
  <c r="I22" i="1"/>
  <c r="F22" i="1"/>
  <c r="E22" i="1"/>
  <c r="G22" i="1" s="1"/>
  <c r="C22" i="1"/>
  <c r="N21" i="1"/>
  <c r="K21" i="1"/>
  <c r="I21" i="1"/>
  <c r="E21" i="1"/>
  <c r="F21" i="1" s="1"/>
  <c r="C21" i="1"/>
  <c r="N20" i="1"/>
  <c r="K20" i="1"/>
  <c r="I20" i="1"/>
  <c r="F20" i="1"/>
  <c r="E20" i="1"/>
  <c r="G20" i="1" s="1"/>
  <c r="C20" i="1"/>
  <c r="N19" i="1"/>
  <c r="K19" i="1"/>
  <c r="I19" i="1"/>
  <c r="E19" i="1"/>
  <c r="F19" i="1" s="1"/>
  <c r="C19" i="1"/>
  <c r="N18" i="1"/>
  <c r="K18" i="1"/>
  <c r="I18" i="1"/>
  <c r="F18" i="1"/>
  <c r="E18" i="1"/>
  <c r="G18" i="1" s="1"/>
  <c r="C18" i="1"/>
  <c r="N17" i="1"/>
  <c r="K17" i="1"/>
  <c r="I17" i="1"/>
  <c r="E17" i="1"/>
  <c r="F17" i="1" s="1"/>
  <c r="C17" i="1"/>
  <c r="N16" i="1"/>
  <c r="K16" i="1"/>
  <c r="I16" i="1"/>
  <c r="F16" i="1"/>
  <c r="E16" i="1"/>
  <c r="G16" i="1" s="1"/>
  <c r="C16" i="1"/>
  <c r="N15" i="1"/>
  <c r="K15" i="1"/>
  <c r="I15" i="1"/>
  <c r="E15" i="1"/>
  <c r="F15" i="1" s="1"/>
  <c r="C15" i="1"/>
  <c r="N14" i="1"/>
  <c r="K14" i="1"/>
  <c r="I14" i="1"/>
  <c r="F14" i="1"/>
  <c r="E14" i="1"/>
  <c r="G14" i="1" s="1"/>
  <c r="C14" i="1"/>
  <c r="N13" i="1"/>
  <c r="K13" i="1"/>
  <c r="I13" i="1"/>
  <c r="E13" i="1"/>
  <c r="F13" i="1" s="1"/>
  <c r="C13" i="1"/>
  <c r="N12" i="1"/>
  <c r="K12" i="1"/>
  <c r="I12" i="1"/>
  <c r="F12" i="1"/>
  <c r="E12" i="1"/>
  <c r="G12" i="1" s="1"/>
  <c r="C12" i="1"/>
  <c r="N11" i="1"/>
  <c r="K11" i="1"/>
  <c r="I11" i="1"/>
  <c r="E11" i="1"/>
  <c r="F11" i="1" s="1"/>
  <c r="C11" i="1"/>
  <c r="N10" i="1"/>
  <c r="K10" i="1"/>
  <c r="I10" i="1"/>
  <c r="F10" i="1"/>
  <c r="E10" i="1"/>
  <c r="G10" i="1" s="1"/>
  <c r="C10" i="1"/>
  <c r="N30" i="1" l="1"/>
  <c r="D36" i="1" s="1"/>
  <c r="K30" i="1"/>
  <c r="D35" i="1" s="1"/>
  <c r="E30" i="1"/>
  <c r="C30" i="1"/>
  <c r="G11" i="1"/>
  <c r="G13" i="1"/>
  <c r="G15" i="1"/>
  <c r="G17" i="1"/>
  <c r="G19" i="1"/>
  <c r="G21" i="1"/>
  <c r="G23" i="1"/>
  <c r="G25" i="1"/>
  <c r="K26" i="1"/>
  <c r="G29" i="1"/>
  <c r="C26" i="1"/>
  <c r="E26" i="1"/>
  <c r="N26" i="1"/>
  <c r="G26" i="1" l="1"/>
  <c r="F26" i="1"/>
  <c r="G30" i="1"/>
  <c r="F30" i="1"/>
</calcChain>
</file>

<file path=xl/sharedStrings.xml><?xml version="1.0" encoding="utf-8"?>
<sst xmlns="http://schemas.openxmlformats.org/spreadsheetml/2006/main" count="42" uniqueCount="42">
  <si>
    <t>Молоко 30.11.2023</t>
  </si>
  <si>
    <t>Наименование хозяйства</t>
  </si>
  <si>
    <t>Валовка (киллограмм)</t>
  </si>
  <si>
    <t>% к пр. году</t>
  </si>
  <si>
    <t>Кол-во коров голов</t>
  </si>
  <si>
    <t>на корову (килограмм)</t>
  </si>
  <si>
    <t>на корову пятидн. (пред-шест.)</t>
  </si>
  <si>
    <t>на корову прошлый год пятидневка</t>
  </si>
  <si>
    <t>Валовка пр. год (килограмм)</t>
  </si>
  <si>
    <t xml:space="preserve"> коров к 2022 году голов</t>
  </si>
  <si>
    <t>Кол-во коров в 2022 году голов</t>
  </si>
  <si>
    <t>поголовье</t>
  </si>
  <si>
    <t>к пятидн.  +,-</t>
  </si>
  <si>
    <t xml:space="preserve">к пр.году пятидн.   +,- </t>
  </si>
  <si>
    <t>прошлая пятидневка</t>
  </si>
  <si>
    <t>снижение / увеличение поголовья</t>
  </si>
  <si>
    <t>СХПК "Ильюшинский"</t>
  </si>
  <si>
    <t>СХПК  колхоз "Новленский"</t>
  </si>
  <si>
    <t>СХПК " Присухонское"</t>
  </si>
  <si>
    <t>СПК колхоз "Племзавод Пригородный"</t>
  </si>
  <si>
    <t>СХПК колхоз "Передовой"</t>
  </si>
  <si>
    <t>АО "Племзавод Родина"</t>
  </si>
  <si>
    <t>СХПК комбинат" Тепличный"</t>
  </si>
  <si>
    <t>СХПК "Племзавод Майский"</t>
  </si>
  <si>
    <t>СПК "Агрофирма Красная Звезда"</t>
  </si>
  <si>
    <t>ООО"Милка"</t>
  </si>
  <si>
    <t>СПК "ПКЗ""Вологодский"</t>
  </si>
  <si>
    <t>ОАО "Заря" отд.Молочное</t>
  </si>
  <si>
    <t xml:space="preserve">ОАО "Заря" </t>
  </si>
  <si>
    <t>ОАО "Заря" отд.Северная Ферма</t>
  </si>
  <si>
    <t>ОАО Совхоз "Заречье"</t>
  </si>
  <si>
    <t>АО "Осаново"</t>
  </si>
  <si>
    <t>ИТОГО</t>
  </si>
  <si>
    <t>КФХ "Оганесян Г.А."</t>
  </si>
  <si>
    <t>КФХ "Халмурзаев Н.У." Снасудово</t>
  </si>
  <si>
    <t>КФХ "Халмурзаев Н.У" Старое село</t>
  </si>
  <si>
    <t>Всего с кр.хозяйствами</t>
  </si>
  <si>
    <t>всего коров в 2022</t>
  </si>
  <si>
    <t>Всего коров в предыдущую пятидневку</t>
  </si>
  <si>
    <t>Отклонения по поголовью:</t>
  </si>
  <si>
    <t>к прошлому году</t>
  </si>
  <si>
    <t>к предыдущей пятидневке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</si>
</sst>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5" borderId="1" xfId="0" applyFont="1" applyFill="1" applyBorder="1"/>
    <xf numFmtId="3" fontId="0" fillId="5" borderId="1" xfId="0" applyNumberFormat="1" applyFill="1" applyBorder="1" applyAlignment="1">
      <alignment horizontal="center" vertical="center"/>
    </xf>
    <xf numFmtId="164" fontId="0" fillId="5" borderId="1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5" borderId="0" xfId="0" applyFill="1"/>
    <xf numFmtId="0" fontId="0" fillId="5" borderId="1" xfId="0" applyFill="1" applyBorder="1" applyAlignment="1">
      <alignment horizontal="center" vertical="center"/>
    </xf>
    <xf numFmtId="0" fontId="1" fillId="0" borderId="1" xfId="0" applyFont="1" applyBorder="1"/>
    <xf numFmtId="164" fontId="0" fillId="0" borderId="1" xfId="0" applyNumberFormat="1" applyBorder="1" applyAlignment="1">
      <alignment horizontal="center" vertical="center"/>
    </xf>
    <xf numFmtId="3" fontId="0" fillId="6" borderId="1" xfId="0" applyNumberFormat="1" applyFill="1" applyBorder="1" applyAlignment="1">
      <alignment horizontal="center" vertical="center"/>
    </xf>
    <xf numFmtId="164" fontId="0" fillId="6" borderId="1" xfId="0" applyNumberFormat="1" applyFill="1" applyBorder="1" applyAlignment="1">
      <alignment horizontal="center" vertical="center"/>
    </xf>
    <xf numFmtId="0" fontId="1" fillId="6" borderId="2" xfId="0" applyFont="1" applyFill="1" applyBorder="1"/>
    <xf numFmtId="3" fontId="0" fillId="6" borderId="2" xfId="0" applyNumberFormat="1" applyFill="1" applyBorder="1" applyAlignment="1">
      <alignment horizontal="center" vertical="center"/>
    </xf>
    <xf numFmtId="164" fontId="0" fillId="6" borderId="2" xfId="0" applyNumberFormat="1" applyFill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0" fillId="6" borderId="7" xfId="0" applyNumberFormat="1" applyFill="1" applyBorder="1" applyAlignment="1">
      <alignment horizontal="center" vertical="center"/>
    </xf>
    <xf numFmtId="0" fontId="3" fillId="6" borderId="8" xfId="0" applyFont="1" applyFill="1" applyBorder="1"/>
    <xf numFmtId="3" fontId="1" fillId="6" borderId="9" xfId="0" applyNumberFormat="1" applyFont="1" applyFill="1" applyBorder="1" applyAlignment="1">
      <alignment horizontal="center" vertical="center"/>
    </xf>
    <xf numFmtId="164" fontId="1" fillId="6" borderId="8" xfId="0" applyNumberFormat="1" applyFont="1" applyFill="1" applyBorder="1" applyAlignment="1">
      <alignment horizontal="center" vertical="center"/>
    </xf>
    <xf numFmtId="164" fontId="1" fillId="6" borderId="9" xfId="0" applyNumberFormat="1" applyFont="1" applyFill="1" applyBorder="1" applyAlignment="1">
      <alignment horizontal="center" vertical="center"/>
    </xf>
    <xf numFmtId="3" fontId="1" fillId="3" borderId="9" xfId="0" applyNumberFormat="1" applyFont="1" applyFill="1" applyBorder="1" applyAlignment="1">
      <alignment horizontal="center" vertical="center"/>
    </xf>
    <xf numFmtId="3" fontId="1" fillId="6" borderId="10" xfId="0" applyNumberFormat="1" applyFont="1" applyFill="1" applyBorder="1" applyAlignment="1">
      <alignment horizontal="center" vertical="center"/>
    </xf>
    <xf numFmtId="3" fontId="1" fillId="3" borderId="8" xfId="0" applyNumberFormat="1" applyFont="1" applyFill="1" applyBorder="1" applyAlignment="1">
      <alignment horizontal="center" vertical="center"/>
    </xf>
    <xf numFmtId="3" fontId="1" fillId="6" borderId="11" xfId="0" applyNumberFormat="1" applyFont="1" applyFill="1" applyBorder="1" applyAlignment="1">
      <alignment horizontal="center" vertical="center"/>
    </xf>
    <xf numFmtId="0" fontId="1" fillId="5" borderId="6" xfId="0" applyFont="1" applyFill="1" applyBorder="1"/>
    <xf numFmtId="3" fontId="0" fillId="5" borderId="6" xfId="0" applyNumberFormat="1" applyFill="1" applyBorder="1" applyAlignment="1">
      <alignment horizontal="center" vertical="center"/>
    </xf>
    <xf numFmtId="164" fontId="0" fillId="5" borderId="6" xfId="0" applyNumberFormat="1" applyFill="1" applyBorder="1" applyAlignment="1">
      <alignment horizontal="center" vertical="center"/>
    </xf>
    <xf numFmtId="3" fontId="0" fillId="5" borderId="8" xfId="0" applyNumberFormat="1" applyFill="1" applyBorder="1" applyAlignment="1">
      <alignment horizontal="center" vertical="center"/>
    </xf>
    <xf numFmtId="0" fontId="1" fillId="5" borderId="5" xfId="0" applyFont="1" applyFill="1" applyBorder="1"/>
    <xf numFmtId="3" fontId="0" fillId="5" borderId="5" xfId="0" applyNumberFormat="1" applyFill="1" applyBorder="1" applyAlignment="1">
      <alignment horizontal="center" vertical="center"/>
    </xf>
    <xf numFmtId="164" fontId="0" fillId="6" borderId="6" xfId="0" applyNumberFormat="1" applyFill="1" applyBorder="1" applyAlignment="1">
      <alignment horizontal="center" vertical="center"/>
    </xf>
    <xf numFmtId="3" fontId="0" fillId="6" borderId="5" xfId="0" applyNumberFormat="1" applyFill="1" applyBorder="1" applyAlignment="1">
      <alignment horizontal="center" vertical="center"/>
    </xf>
    <xf numFmtId="0" fontId="1" fillId="5" borderId="2" xfId="0" applyFont="1" applyFill="1" applyBorder="1"/>
    <xf numFmtId="3" fontId="0" fillId="5" borderId="2" xfId="0" applyNumberFormat="1" applyFill="1" applyBorder="1" applyAlignment="1">
      <alignment horizontal="center" vertical="center"/>
    </xf>
    <xf numFmtId="164" fontId="0" fillId="5" borderId="2" xfId="0" applyNumberFormat="1" applyFill="1" applyBorder="1" applyAlignment="1">
      <alignment horizontal="center" vertical="center"/>
    </xf>
    <xf numFmtId="3" fontId="1" fillId="6" borderId="8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6"/>
  <sheetViews>
    <sheetView tabSelected="1" workbookViewId="0">
      <selection activeCell="T19" sqref="T19"/>
    </sheetView>
  </sheetViews>
  <sheetFormatPr defaultRowHeight="15" x14ac:dyDescent="0.25"/>
  <cols>
    <col min="1" max="1" width="39.7109375" customWidth="1"/>
    <col min="9" max="9" width="9.42578125" customWidth="1"/>
  </cols>
  <sheetData>
    <row r="1" spans="1:14" ht="21" x14ac:dyDescent="0.35">
      <c r="A1" s="1" t="s">
        <v>0</v>
      </c>
    </row>
    <row r="2" spans="1:14" x14ac:dyDescent="0.25">
      <c r="A2" s="2" t="s">
        <v>1</v>
      </c>
      <c r="B2" s="3" t="s">
        <v>2</v>
      </c>
      <c r="C2" s="4" t="s">
        <v>3</v>
      </c>
      <c r="D2" s="5" t="s">
        <v>4</v>
      </c>
      <c r="E2" s="4" t="s">
        <v>5</v>
      </c>
      <c r="F2" s="6"/>
      <c r="G2" s="7"/>
      <c r="H2" s="8" t="s">
        <v>6</v>
      </c>
      <c r="I2" s="9" t="s">
        <v>7</v>
      </c>
      <c r="J2" s="9" t="s">
        <v>8</v>
      </c>
      <c r="K2" s="10" t="s">
        <v>9</v>
      </c>
      <c r="L2" s="9" t="s">
        <v>10</v>
      </c>
      <c r="M2" s="11" t="s">
        <v>11</v>
      </c>
      <c r="N2" s="12"/>
    </row>
    <row r="3" spans="1:14" x14ac:dyDescent="0.25">
      <c r="A3" s="2"/>
      <c r="B3" s="13"/>
      <c r="C3" s="14"/>
      <c r="D3" s="5"/>
      <c r="E3" s="14"/>
      <c r="F3" s="4" t="s">
        <v>12</v>
      </c>
      <c r="G3" s="10" t="s">
        <v>13</v>
      </c>
      <c r="H3" s="8"/>
      <c r="I3" s="9"/>
      <c r="J3" s="9"/>
      <c r="K3" s="10"/>
      <c r="L3" s="9"/>
      <c r="M3" s="15" t="s">
        <v>14</v>
      </c>
      <c r="N3" s="10" t="s">
        <v>15</v>
      </c>
    </row>
    <row r="4" spans="1:14" x14ac:dyDescent="0.25">
      <c r="A4" s="2"/>
      <c r="B4" s="13"/>
      <c r="C4" s="14"/>
      <c r="D4" s="5"/>
      <c r="E4" s="14"/>
      <c r="F4" s="14"/>
      <c r="G4" s="10"/>
      <c r="H4" s="8"/>
      <c r="I4" s="9"/>
      <c r="J4" s="9"/>
      <c r="K4" s="10"/>
      <c r="L4" s="9"/>
      <c r="M4" s="15"/>
      <c r="N4" s="10"/>
    </row>
    <row r="5" spans="1:14" x14ac:dyDescent="0.25">
      <c r="A5" s="2"/>
      <c r="B5" s="13"/>
      <c r="C5" s="14"/>
      <c r="D5" s="5"/>
      <c r="E5" s="14"/>
      <c r="F5" s="14"/>
      <c r="G5" s="10"/>
      <c r="H5" s="8"/>
      <c r="I5" s="9"/>
      <c r="J5" s="9"/>
      <c r="K5" s="10"/>
      <c r="L5" s="9"/>
      <c r="M5" s="15"/>
      <c r="N5" s="10"/>
    </row>
    <row r="6" spans="1:14" x14ac:dyDescent="0.25">
      <c r="A6" s="2"/>
      <c r="B6" s="13"/>
      <c r="C6" s="14"/>
      <c r="D6" s="5"/>
      <c r="E6" s="14"/>
      <c r="F6" s="14"/>
      <c r="G6" s="10"/>
      <c r="H6" s="8"/>
      <c r="I6" s="9"/>
      <c r="J6" s="9"/>
      <c r="K6" s="10"/>
      <c r="L6" s="9"/>
      <c r="M6" s="15"/>
      <c r="N6" s="10"/>
    </row>
    <row r="7" spans="1:14" x14ac:dyDescent="0.25">
      <c r="A7" s="2"/>
      <c r="B7" s="13"/>
      <c r="C7" s="14"/>
      <c r="D7" s="5"/>
      <c r="E7" s="14"/>
      <c r="F7" s="14"/>
      <c r="G7" s="10"/>
      <c r="H7" s="8"/>
      <c r="I7" s="9"/>
      <c r="J7" s="9"/>
      <c r="K7" s="10"/>
      <c r="L7" s="9"/>
      <c r="M7" s="15"/>
      <c r="N7" s="10"/>
    </row>
    <row r="8" spans="1:14" x14ac:dyDescent="0.25">
      <c r="A8" s="2"/>
      <c r="B8" s="13"/>
      <c r="C8" s="14"/>
      <c r="D8" s="5"/>
      <c r="E8" s="14"/>
      <c r="F8" s="14"/>
      <c r="G8" s="10"/>
      <c r="H8" s="8"/>
      <c r="I8" s="9"/>
      <c r="J8" s="9"/>
      <c r="K8" s="10"/>
      <c r="L8" s="9"/>
      <c r="M8" s="15"/>
      <c r="N8" s="10"/>
    </row>
    <row r="9" spans="1:14" x14ac:dyDescent="0.25">
      <c r="A9" s="2"/>
      <c r="B9" s="16"/>
      <c r="C9" s="17"/>
      <c r="D9" s="5"/>
      <c r="E9" s="17"/>
      <c r="F9" s="17"/>
      <c r="G9" s="10"/>
      <c r="H9" s="8"/>
      <c r="I9" s="9"/>
      <c r="J9" s="9"/>
      <c r="K9" s="10"/>
      <c r="L9" s="9"/>
      <c r="M9" s="15"/>
      <c r="N9" s="10"/>
    </row>
    <row r="10" spans="1:14" s="23" customFormat="1" x14ac:dyDescent="0.25">
      <c r="A10" s="18" t="s">
        <v>16</v>
      </c>
      <c r="B10" s="19">
        <v>126544</v>
      </c>
      <c r="C10" s="20">
        <f t="shared" ref="C10:C29" si="0">B10/J10*100</f>
        <v>102.79438523524824</v>
      </c>
      <c r="D10" s="19">
        <v>1008</v>
      </c>
      <c r="E10" s="20">
        <f>B10/D10</f>
        <v>125.53968253968254</v>
      </c>
      <c r="F10" s="20">
        <f t="shared" ref="F10:F30" si="1">E10-H10</f>
        <v>1.839682539682542</v>
      </c>
      <c r="G10" s="20">
        <f t="shared" ref="G10:G30" si="2">E10-I10</f>
        <v>3.5337360580175243</v>
      </c>
      <c r="H10" s="20">
        <v>123.7</v>
      </c>
      <c r="I10" s="20">
        <f>J10/L10</f>
        <v>122.00594648166502</v>
      </c>
      <c r="J10" s="21">
        <v>123104</v>
      </c>
      <c r="K10" s="19">
        <f>D10-L10</f>
        <v>-1</v>
      </c>
      <c r="L10" s="22">
        <v>1009</v>
      </c>
      <c r="M10" s="19">
        <v>1008</v>
      </c>
      <c r="N10" s="19">
        <f t="shared" ref="N10:N29" si="3">D10-M10</f>
        <v>0</v>
      </c>
    </row>
    <row r="11" spans="1:14" s="23" customFormat="1" x14ac:dyDescent="0.25">
      <c r="A11" s="18" t="s">
        <v>17</v>
      </c>
      <c r="B11" s="19">
        <v>148350</v>
      </c>
      <c r="C11" s="20">
        <f t="shared" si="0"/>
        <v>107.50856952365768</v>
      </c>
      <c r="D11" s="19">
        <v>1185</v>
      </c>
      <c r="E11" s="20">
        <f t="shared" ref="E11:E30" si="4">B11/D11</f>
        <v>125.18987341772151</v>
      </c>
      <c r="F11" s="20">
        <f t="shared" si="1"/>
        <v>4.9898734177215118</v>
      </c>
      <c r="G11" s="20">
        <f t="shared" si="2"/>
        <v>0.76336304801907318</v>
      </c>
      <c r="H11" s="20">
        <v>120.2</v>
      </c>
      <c r="I11" s="20">
        <f t="shared" ref="I11:I25" si="5">J11/L11</f>
        <v>124.42651036970244</v>
      </c>
      <c r="J11" s="21">
        <v>137989</v>
      </c>
      <c r="K11" s="19">
        <f t="shared" ref="K11:K29" si="6">D11-L11</f>
        <v>76</v>
      </c>
      <c r="L11" s="22">
        <v>1109</v>
      </c>
      <c r="M11" s="19">
        <v>1185</v>
      </c>
      <c r="N11" s="19">
        <f t="shared" si="3"/>
        <v>0</v>
      </c>
    </row>
    <row r="12" spans="1:14" s="23" customFormat="1" x14ac:dyDescent="0.25">
      <c r="A12" s="18" t="s">
        <v>18</v>
      </c>
      <c r="B12" s="19">
        <v>117032</v>
      </c>
      <c r="C12" s="20">
        <f t="shared" si="0"/>
        <v>108.20566398846121</v>
      </c>
      <c r="D12" s="19">
        <v>772</v>
      </c>
      <c r="E12" s="20">
        <f t="shared" si="4"/>
        <v>151.59585492227978</v>
      </c>
      <c r="F12" s="20">
        <f t="shared" si="1"/>
        <v>3.7958549222797728</v>
      </c>
      <c r="G12" s="20">
        <f t="shared" si="2"/>
        <v>12.576574716624265</v>
      </c>
      <c r="H12" s="20">
        <v>147.80000000000001</v>
      </c>
      <c r="I12" s="20">
        <f t="shared" si="5"/>
        <v>139.01928020565552</v>
      </c>
      <c r="J12" s="21">
        <v>108157</v>
      </c>
      <c r="K12" s="19">
        <f t="shared" si="6"/>
        <v>-6</v>
      </c>
      <c r="L12" s="22">
        <v>778</v>
      </c>
      <c r="M12" s="19">
        <v>772</v>
      </c>
      <c r="N12" s="19">
        <f t="shared" si="3"/>
        <v>0</v>
      </c>
    </row>
    <row r="13" spans="1:14" s="23" customFormat="1" x14ac:dyDescent="0.25">
      <c r="A13" s="18" t="s">
        <v>19</v>
      </c>
      <c r="B13" s="19">
        <v>121100</v>
      </c>
      <c r="C13" s="20">
        <f t="shared" si="0"/>
        <v>104.58137225268793</v>
      </c>
      <c r="D13" s="19">
        <v>1031</v>
      </c>
      <c r="E13" s="20">
        <f t="shared" si="4"/>
        <v>117.45877788554802</v>
      </c>
      <c r="F13" s="20">
        <f t="shared" si="1"/>
        <v>1.7587778855480138</v>
      </c>
      <c r="G13" s="20">
        <f t="shared" si="2"/>
        <v>9.5417228995275138</v>
      </c>
      <c r="H13" s="20">
        <v>115.7</v>
      </c>
      <c r="I13" s="20">
        <f t="shared" si="5"/>
        <v>107.9170549860205</v>
      </c>
      <c r="J13" s="21">
        <v>115795</v>
      </c>
      <c r="K13" s="19">
        <f t="shared" si="6"/>
        <v>-42</v>
      </c>
      <c r="L13" s="22">
        <v>1073</v>
      </c>
      <c r="M13" s="19">
        <v>1031</v>
      </c>
      <c r="N13" s="19">
        <f t="shared" si="3"/>
        <v>0</v>
      </c>
    </row>
    <row r="14" spans="1:14" s="23" customFormat="1" x14ac:dyDescent="0.25">
      <c r="A14" s="18" t="s">
        <v>20</v>
      </c>
      <c r="B14" s="19">
        <v>149375</v>
      </c>
      <c r="C14" s="20">
        <f>B14/J14*100</f>
        <v>108.08532499764836</v>
      </c>
      <c r="D14" s="19">
        <v>1200</v>
      </c>
      <c r="E14" s="20">
        <f t="shared" si="4"/>
        <v>124.47916666666667</v>
      </c>
      <c r="F14" s="20">
        <f t="shared" si="1"/>
        <v>-2.0833333333328596E-2</v>
      </c>
      <c r="G14" s="20">
        <f t="shared" si="2"/>
        <v>9.3116666666666674</v>
      </c>
      <c r="H14" s="20">
        <v>124.5</v>
      </c>
      <c r="I14" s="20">
        <f t="shared" si="5"/>
        <v>115.1675</v>
      </c>
      <c r="J14" s="21">
        <v>138201</v>
      </c>
      <c r="K14" s="19">
        <f t="shared" si="6"/>
        <v>0</v>
      </c>
      <c r="L14" s="22">
        <v>1200</v>
      </c>
      <c r="M14" s="19">
        <v>1200</v>
      </c>
      <c r="N14" s="19">
        <f t="shared" si="3"/>
        <v>0</v>
      </c>
    </row>
    <row r="15" spans="1:14" s="23" customFormat="1" x14ac:dyDescent="0.25">
      <c r="A15" s="18" t="s">
        <v>21</v>
      </c>
      <c r="B15" s="19">
        <v>300573</v>
      </c>
      <c r="C15" s="20">
        <f t="shared" si="0"/>
        <v>107.61230313163463</v>
      </c>
      <c r="D15" s="19">
        <v>2376</v>
      </c>
      <c r="E15" s="20">
        <f t="shared" si="4"/>
        <v>126.50378787878788</v>
      </c>
      <c r="F15" s="20">
        <f t="shared" si="1"/>
        <v>-0.39621212121213034</v>
      </c>
      <c r="G15" s="20">
        <f t="shared" si="2"/>
        <v>13.19303737168849</v>
      </c>
      <c r="H15" s="20">
        <v>126.9</v>
      </c>
      <c r="I15" s="20">
        <f t="shared" si="5"/>
        <v>113.31075050709939</v>
      </c>
      <c r="J15" s="21">
        <v>279311</v>
      </c>
      <c r="K15" s="19">
        <f t="shared" si="6"/>
        <v>-89</v>
      </c>
      <c r="L15" s="22">
        <v>2465</v>
      </c>
      <c r="M15" s="19">
        <v>2376</v>
      </c>
      <c r="N15" s="19">
        <f t="shared" si="3"/>
        <v>0</v>
      </c>
    </row>
    <row r="16" spans="1:14" s="23" customFormat="1" x14ac:dyDescent="0.25">
      <c r="A16" s="18" t="s">
        <v>22</v>
      </c>
      <c r="B16" s="19">
        <v>52981</v>
      </c>
      <c r="C16" s="20">
        <f t="shared" si="0"/>
        <v>108.77715271219152</v>
      </c>
      <c r="D16" s="19">
        <v>420</v>
      </c>
      <c r="E16" s="20">
        <f t="shared" si="4"/>
        <v>126.1452380952381</v>
      </c>
      <c r="F16" s="20">
        <f t="shared" si="1"/>
        <v>-4.1547619047619122</v>
      </c>
      <c r="G16" s="20">
        <f t="shared" si="2"/>
        <v>10.178571428571431</v>
      </c>
      <c r="H16" s="20">
        <v>130.30000000000001</v>
      </c>
      <c r="I16" s="20">
        <f t="shared" si="5"/>
        <v>115.96666666666667</v>
      </c>
      <c r="J16" s="21">
        <v>48706</v>
      </c>
      <c r="K16" s="19">
        <f t="shared" si="6"/>
        <v>0</v>
      </c>
      <c r="L16" s="22">
        <v>420</v>
      </c>
      <c r="M16" s="19">
        <v>420</v>
      </c>
      <c r="N16" s="19">
        <f t="shared" si="3"/>
        <v>0</v>
      </c>
    </row>
    <row r="17" spans="1:14" s="23" customFormat="1" x14ac:dyDescent="0.25">
      <c r="A17" s="18" t="s">
        <v>23</v>
      </c>
      <c r="B17" s="19">
        <v>254484</v>
      </c>
      <c r="C17" s="20">
        <f t="shared" si="0"/>
        <v>103.35886667695581</v>
      </c>
      <c r="D17" s="19">
        <v>1760</v>
      </c>
      <c r="E17" s="20">
        <f t="shared" si="4"/>
        <v>144.59318181818182</v>
      </c>
      <c r="F17" s="20">
        <f>E17-H17</f>
        <v>-0.30681818181818699</v>
      </c>
      <c r="G17" s="20">
        <f t="shared" si="2"/>
        <v>6.4259539842873323</v>
      </c>
      <c r="H17" s="20">
        <v>144.9</v>
      </c>
      <c r="I17" s="20">
        <f t="shared" si="5"/>
        <v>138.16722783389449</v>
      </c>
      <c r="J17" s="21">
        <v>246214</v>
      </c>
      <c r="K17" s="19">
        <f t="shared" si="6"/>
        <v>-22</v>
      </c>
      <c r="L17" s="22">
        <v>1782</v>
      </c>
      <c r="M17" s="19">
        <v>1760</v>
      </c>
      <c r="N17" s="19">
        <f t="shared" si="3"/>
        <v>0</v>
      </c>
    </row>
    <row r="18" spans="1:14" s="23" customFormat="1" x14ac:dyDescent="0.25">
      <c r="A18" s="18" t="s">
        <v>24</v>
      </c>
      <c r="B18" s="19">
        <v>185291</v>
      </c>
      <c r="C18" s="20">
        <f t="shared" si="0"/>
        <v>121.9717864830528</v>
      </c>
      <c r="D18" s="19">
        <v>1667</v>
      </c>
      <c r="E18" s="20">
        <f t="shared" si="4"/>
        <v>111.15236952609479</v>
      </c>
      <c r="F18" s="20">
        <f t="shared" si="1"/>
        <v>-4.7630473905215354E-2</v>
      </c>
      <c r="G18" s="20">
        <f t="shared" si="2"/>
        <v>17.204936007232703</v>
      </c>
      <c r="H18" s="20">
        <v>111.2</v>
      </c>
      <c r="I18" s="20">
        <f t="shared" si="5"/>
        <v>93.947433518862084</v>
      </c>
      <c r="J18" s="21">
        <v>151913</v>
      </c>
      <c r="K18" s="19">
        <f t="shared" si="6"/>
        <v>50</v>
      </c>
      <c r="L18" s="22">
        <v>1617</v>
      </c>
      <c r="M18" s="19">
        <v>1667</v>
      </c>
      <c r="N18" s="19">
        <f t="shared" si="3"/>
        <v>0</v>
      </c>
    </row>
    <row r="19" spans="1:14" s="23" customFormat="1" x14ac:dyDescent="0.25">
      <c r="A19" s="18" t="s">
        <v>25</v>
      </c>
      <c r="B19" s="19">
        <v>51109</v>
      </c>
      <c r="C19" s="20">
        <f t="shared" si="0"/>
        <v>110.42476881859822</v>
      </c>
      <c r="D19" s="19">
        <v>655</v>
      </c>
      <c r="E19" s="20">
        <f t="shared" si="4"/>
        <v>78.029007633587781</v>
      </c>
      <c r="F19" s="20">
        <f t="shared" si="1"/>
        <v>2.9007633587781356E-2</v>
      </c>
      <c r="G19" s="20">
        <f>E19-I19</f>
        <v>7.5815190491128988</v>
      </c>
      <c r="H19" s="20">
        <v>78</v>
      </c>
      <c r="I19" s="20">
        <f t="shared" si="5"/>
        <v>70.447488584474883</v>
      </c>
      <c r="J19" s="19">
        <v>46284</v>
      </c>
      <c r="K19" s="19">
        <f t="shared" si="6"/>
        <v>-2</v>
      </c>
      <c r="L19" s="24">
        <v>657</v>
      </c>
      <c r="M19" s="19">
        <v>655</v>
      </c>
      <c r="N19" s="19">
        <f t="shared" si="3"/>
        <v>0</v>
      </c>
    </row>
    <row r="20" spans="1:14" s="23" customFormat="1" x14ac:dyDescent="0.25">
      <c r="A20" s="18" t="s">
        <v>26</v>
      </c>
      <c r="B20" s="19">
        <v>131591</v>
      </c>
      <c r="C20" s="20">
        <f t="shared" si="0"/>
        <v>113.99279266792564</v>
      </c>
      <c r="D20" s="19">
        <v>805</v>
      </c>
      <c r="E20" s="20">
        <f t="shared" si="4"/>
        <v>163.4670807453416</v>
      </c>
      <c r="F20" s="20">
        <f t="shared" si="1"/>
        <v>-2.4329192546584011</v>
      </c>
      <c r="G20" s="20">
        <f t="shared" si="2"/>
        <v>20.065838509316762</v>
      </c>
      <c r="H20" s="20">
        <v>165.9</v>
      </c>
      <c r="I20" s="20">
        <f t="shared" si="5"/>
        <v>143.40124223602484</v>
      </c>
      <c r="J20" s="21">
        <v>115438</v>
      </c>
      <c r="K20" s="19">
        <f t="shared" si="6"/>
        <v>0</v>
      </c>
      <c r="L20" s="22">
        <v>805</v>
      </c>
      <c r="M20" s="19">
        <v>805</v>
      </c>
      <c r="N20" s="19">
        <f t="shared" si="3"/>
        <v>0</v>
      </c>
    </row>
    <row r="21" spans="1:14" s="23" customFormat="1" hidden="1" x14ac:dyDescent="0.25">
      <c r="A21" s="18" t="s">
        <v>27</v>
      </c>
      <c r="B21" s="19"/>
      <c r="C21" s="20" t="e">
        <f t="shared" si="0"/>
        <v>#DIV/0!</v>
      </c>
      <c r="D21" s="19"/>
      <c r="E21" s="20" t="e">
        <f t="shared" si="4"/>
        <v>#DIV/0!</v>
      </c>
      <c r="F21" s="20" t="e">
        <f t="shared" si="1"/>
        <v>#DIV/0!</v>
      </c>
      <c r="G21" s="20" t="e">
        <f t="shared" si="2"/>
        <v>#DIV/0!</v>
      </c>
      <c r="H21" s="20"/>
      <c r="I21" s="20" t="e">
        <f t="shared" si="5"/>
        <v>#DIV/0!</v>
      </c>
      <c r="J21" s="21"/>
      <c r="K21" s="19">
        <f t="shared" si="6"/>
        <v>0</v>
      </c>
      <c r="L21" s="22"/>
      <c r="M21" s="19"/>
      <c r="N21" s="19">
        <f t="shared" si="3"/>
        <v>0</v>
      </c>
    </row>
    <row r="22" spans="1:14" s="23" customFormat="1" x14ac:dyDescent="0.25">
      <c r="A22" s="18" t="s">
        <v>28</v>
      </c>
      <c r="B22" s="19">
        <v>520948</v>
      </c>
      <c r="C22" s="20">
        <f t="shared" si="0"/>
        <v>112.30813010934429</v>
      </c>
      <c r="D22" s="19">
        <v>3922</v>
      </c>
      <c r="E22" s="20">
        <f t="shared" si="4"/>
        <v>132.82712901580825</v>
      </c>
      <c r="F22" s="20">
        <f t="shared" si="1"/>
        <v>2.3271290158082536</v>
      </c>
      <c r="G22" s="20">
        <f t="shared" si="2"/>
        <v>7.2230131208718831</v>
      </c>
      <c r="H22" s="20">
        <v>130.5</v>
      </c>
      <c r="I22" s="20">
        <f t="shared" si="5"/>
        <v>125.60411589493637</v>
      </c>
      <c r="J22" s="21">
        <v>463856</v>
      </c>
      <c r="K22" s="19">
        <f t="shared" si="6"/>
        <v>229</v>
      </c>
      <c r="L22" s="22">
        <v>3693</v>
      </c>
      <c r="M22" s="19">
        <v>3922</v>
      </c>
      <c r="N22" s="19">
        <f t="shared" si="3"/>
        <v>0</v>
      </c>
    </row>
    <row r="23" spans="1:14" hidden="1" x14ac:dyDescent="0.25">
      <c r="A23" s="25" t="s">
        <v>29</v>
      </c>
      <c r="B23" s="21"/>
      <c r="C23" s="26" t="e">
        <f t="shared" si="0"/>
        <v>#DIV/0!</v>
      </c>
      <c r="D23" s="21"/>
      <c r="E23" s="26" t="e">
        <f t="shared" si="4"/>
        <v>#DIV/0!</v>
      </c>
      <c r="F23" s="26" t="e">
        <f t="shared" si="1"/>
        <v>#DIV/0!</v>
      </c>
      <c r="G23" s="26" t="e">
        <f t="shared" si="2"/>
        <v>#DIV/0!</v>
      </c>
      <c r="H23" s="26" t="e">
        <v>#DIV/0!</v>
      </c>
      <c r="I23" s="20" t="e">
        <f t="shared" si="5"/>
        <v>#DIV/0!</v>
      </c>
      <c r="J23" s="21"/>
      <c r="K23" s="21">
        <f t="shared" si="6"/>
        <v>0</v>
      </c>
      <c r="L23" s="22"/>
      <c r="M23" s="21"/>
      <c r="N23" s="21">
        <f t="shared" si="3"/>
        <v>0</v>
      </c>
    </row>
    <row r="24" spans="1:14" x14ac:dyDescent="0.25">
      <c r="A24" s="25" t="s">
        <v>30</v>
      </c>
      <c r="B24" s="27"/>
      <c r="C24" s="28">
        <f t="shared" si="0"/>
        <v>0</v>
      </c>
      <c r="D24" s="27"/>
      <c r="E24" s="26" t="e">
        <f t="shared" si="4"/>
        <v>#DIV/0!</v>
      </c>
      <c r="F24" s="26" t="e">
        <f t="shared" si="1"/>
        <v>#DIV/0!</v>
      </c>
      <c r="G24" s="26" t="e">
        <f t="shared" si="2"/>
        <v>#DIV/0!</v>
      </c>
      <c r="H24" s="28" t="e">
        <v>#DIV/0!</v>
      </c>
      <c r="I24" s="20">
        <f t="shared" si="5"/>
        <v>91.505494505494511</v>
      </c>
      <c r="J24" s="21">
        <v>16654</v>
      </c>
      <c r="K24" s="21">
        <f t="shared" si="6"/>
        <v>-182</v>
      </c>
      <c r="L24" s="22">
        <v>182</v>
      </c>
      <c r="M24" s="27"/>
      <c r="N24" s="21">
        <f t="shared" si="3"/>
        <v>0</v>
      </c>
    </row>
    <row r="25" spans="1:14" ht="15.75" thickBot="1" x14ac:dyDescent="0.3">
      <c r="A25" s="29" t="s">
        <v>31</v>
      </c>
      <c r="B25" s="30"/>
      <c r="C25" s="31">
        <f t="shared" si="0"/>
        <v>0</v>
      </c>
      <c r="D25" s="30"/>
      <c r="E25" s="31" t="e">
        <f t="shared" si="4"/>
        <v>#DIV/0!</v>
      </c>
      <c r="F25" s="31" t="e">
        <f t="shared" si="1"/>
        <v>#DIV/0!</v>
      </c>
      <c r="G25" s="31" t="e">
        <f t="shared" si="2"/>
        <v>#DIV/0!</v>
      </c>
      <c r="H25" s="31" t="e">
        <v>#DIV/0!</v>
      </c>
      <c r="I25" s="20">
        <f t="shared" si="5"/>
        <v>80.952380952380949</v>
      </c>
      <c r="J25" s="32">
        <v>17000</v>
      </c>
      <c r="K25" s="32">
        <f t="shared" si="6"/>
        <v>-210</v>
      </c>
      <c r="L25" s="33">
        <v>210</v>
      </c>
      <c r="M25" s="34"/>
      <c r="N25" s="32">
        <f t="shared" si="3"/>
        <v>0</v>
      </c>
    </row>
    <row r="26" spans="1:14" ht="16.5" thickBot="1" x14ac:dyDescent="0.3">
      <c r="A26" s="35" t="s">
        <v>32</v>
      </c>
      <c r="B26" s="36">
        <f>SUM(B10:B25)</f>
        <v>2159378</v>
      </c>
      <c r="C26" s="37">
        <f>B26/J26*100</f>
        <v>107.50544403078331</v>
      </c>
      <c r="D26" s="36">
        <f>SUM(D10:D25)</f>
        <v>16801</v>
      </c>
      <c r="E26" s="37">
        <f>B26/D26</f>
        <v>128.52675435985952</v>
      </c>
      <c r="F26" s="37">
        <f t="shared" si="1"/>
        <v>1.0267543598595239</v>
      </c>
      <c r="G26" s="37">
        <f t="shared" si="2"/>
        <v>10.372519065741884</v>
      </c>
      <c r="H26" s="38">
        <v>127.5</v>
      </c>
      <c r="I26" s="37">
        <f>J26/L26</f>
        <v>118.15423529411764</v>
      </c>
      <c r="J26" s="39">
        <f>SUM(J10:J25)</f>
        <v>2008622</v>
      </c>
      <c r="K26" s="40">
        <f t="shared" si="6"/>
        <v>-199</v>
      </c>
      <c r="L26" s="41">
        <f>SUM(L10:L25)</f>
        <v>17000</v>
      </c>
      <c r="M26" s="41">
        <f>SUM(M10:M25)</f>
        <v>16801</v>
      </c>
      <c r="N26" s="42">
        <f t="shared" si="3"/>
        <v>0</v>
      </c>
    </row>
    <row r="27" spans="1:14" s="23" customFormat="1" ht="15.75" thickBot="1" x14ac:dyDescent="0.3">
      <c r="A27" s="43" t="s">
        <v>33</v>
      </c>
      <c r="B27" s="44">
        <v>65540</v>
      </c>
      <c r="C27" s="45">
        <f t="shared" si="0"/>
        <v>94.9579831932773</v>
      </c>
      <c r="D27" s="44">
        <v>580</v>
      </c>
      <c r="E27" s="45">
        <f t="shared" si="4"/>
        <v>113</v>
      </c>
      <c r="F27" s="45">
        <f t="shared" si="1"/>
        <v>0</v>
      </c>
      <c r="G27" s="45">
        <f t="shared" si="2"/>
        <v>-6</v>
      </c>
      <c r="H27" s="45">
        <v>113</v>
      </c>
      <c r="I27" s="45">
        <v>119</v>
      </c>
      <c r="J27" s="44">
        <v>69020</v>
      </c>
      <c r="K27" s="44">
        <f t="shared" si="6"/>
        <v>0</v>
      </c>
      <c r="L27" s="44">
        <v>580</v>
      </c>
      <c r="M27" s="44">
        <v>580</v>
      </c>
      <c r="N27" s="46">
        <f t="shared" si="3"/>
        <v>0</v>
      </c>
    </row>
    <row r="28" spans="1:14" s="23" customFormat="1" ht="15.75" thickBot="1" x14ac:dyDescent="0.3">
      <c r="A28" s="47" t="s">
        <v>34</v>
      </c>
      <c r="B28" s="48">
        <v>11000</v>
      </c>
      <c r="C28" s="45" t="e">
        <f>B28/J28*100</f>
        <v>#DIV/0!</v>
      </c>
      <c r="D28" s="48">
        <v>117</v>
      </c>
      <c r="E28" s="45">
        <f t="shared" si="4"/>
        <v>94.017094017094024</v>
      </c>
      <c r="F28" s="45">
        <f t="shared" si="1"/>
        <v>1.7094017094024139E-2</v>
      </c>
      <c r="G28" s="45">
        <f t="shared" si="2"/>
        <v>94.017094017094024</v>
      </c>
      <c r="H28" s="45">
        <v>94</v>
      </c>
      <c r="I28" s="49"/>
      <c r="J28" s="50"/>
      <c r="K28" s="50"/>
      <c r="L28" s="50"/>
      <c r="M28" s="48">
        <v>117</v>
      </c>
      <c r="N28" s="46">
        <f t="shared" si="3"/>
        <v>0</v>
      </c>
    </row>
    <row r="29" spans="1:14" s="23" customFormat="1" ht="15.75" thickBot="1" x14ac:dyDescent="0.3">
      <c r="A29" s="51" t="s">
        <v>35</v>
      </c>
      <c r="B29" s="52">
        <v>28811</v>
      </c>
      <c r="C29" s="53">
        <f t="shared" si="0"/>
        <v>92.792038390930458</v>
      </c>
      <c r="D29" s="52">
        <v>340</v>
      </c>
      <c r="E29" s="53">
        <f t="shared" si="4"/>
        <v>84.738235294117644</v>
      </c>
      <c r="F29" s="53">
        <f t="shared" si="1"/>
        <v>-0.36176470588235077</v>
      </c>
      <c r="G29" s="53">
        <f t="shared" si="2"/>
        <v>7.1382352941176492</v>
      </c>
      <c r="H29" s="53">
        <v>85.1</v>
      </c>
      <c r="I29" s="45">
        <v>77.599999999999994</v>
      </c>
      <c r="J29" s="52">
        <v>31049</v>
      </c>
      <c r="K29" s="52">
        <f t="shared" si="6"/>
        <v>-60</v>
      </c>
      <c r="L29" s="52">
        <v>400</v>
      </c>
      <c r="M29" s="52">
        <v>340</v>
      </c>
      <c r="N29" s="46">
        <f t="shared" si="3"/>
        <v>0</v>
      </c>
    </row>
    <row r="30" spans="1:14" ht="16.5" thickBot="1" x14ac:dyDescent="0.3">
      <c r="A30" s="35" t="s">
        <v>36</v>
      </c>
      <c r="B30" s="36">
        <f>B26+B27+B28+B29</f>
        <v>2264729</v>
      </c>
      <c r="C30" s="37">
        <f>B30/J30*100</f>
        <v>107.39975653142162</v>
      </c>
      <c r="D30" s="36">
        <f>D26+D27+D28+D29</f>
        <v>17838</v>
      </c>
      <c r="E30" s="37">
        <f t="shared" si="4"/>
        <v>126.96092611279292</v>
      </c>
      <c r="F30" s="37">
        <f t="shared" si="1"/>
        <v>0.96092611279291873</v>
      </c>
      <c r="G30" s="37">
        <f t="shared" si="2"/>
        <v>9.6811152117918056</v>
      </c>
      <c r="H30" s="38">
        <v>126</v>
      </c>
      <c r="I30" s="37">
        <f>J30/L30</f>
        <v>117.27981090100111</v>
      </c>
      <c r="J30" s="39">
        <f>J26+J27+J28+J29</f>
        <v>2108691</v>
      </c>
      <c r="K30" s="54">
        <f>D30-L30</f>
        <v>-142</v>
      </c>
      <c r="L30" s="39">
        <f>L26+L27+L28+L29</f>
        <v>17980</v>
      </c>
      <c r="M30" s="54">
        <f>M26+M27+M28+M29</f>
        <v>17838</v>
      </c>
      <c r="N30" s="54">
        <f>D30-M30</f>
        <v>0</v>
      </c>
    </row>
    <row r="31" spans="1:14" x14ac:dyDescent="0.25">
      <c r="I31" s="55">
        <v>2022</v>
      </c>
      <c r="J31" s="55">
        <v>2022</v>
      </c>
      <c r="L31" s="55">
        <v>2022</v>
      </c>
    </row>
    <row r="32" spans="1:14" x14ac:dyDescent="0.25">
      <c r="A32" t="s">
        <v>37</v>
      </c>
      <c r="D32">
        <f>L30</f>
        <v>17980</v>
      </c>
    </row>
    <row r="33" spans="1:4" x14ac:dyDescent="0.25">
      <c r="A33" t="s">
        <v>38</v>
      </c>
      <c r="D33">
        <f>M30</f>
        <v>17838</v>
      </c>
    </row>
    <row r="34" spans="1:4" x14ac:dyDescent="0.25">
      <c r="A34" t="s">
        <v>39</v>
      </c>
    </row>
    <row r="35" spans="1:4" x14ac:dyDescent="0.25">
      <c r="A35" t="s">
        <v>40</v>
      </c>
      <c r="D35" s="56">
        <f>K30</f>
        <v>-142</v>
      </c>
    </row>
    <row r="36" spans="1:4" x14ac:dyDescent="0.25">
      <c r="A36" t="s">
        <v>41</v>
      </c>
      <c r="D36">
        <f>N30</f>
        <v>0</v>
      </c>
    </row>
  </sheetData>
  <mergeCells count="16">
    <mergeCell ref="H2:H9"/>
    <mergeCell ref="I2:I9"/>
    <mergeCell ref="J2:J9"/>
    <mergeCell ref="K2:K9"/>
    <mergeCell ref="L2:L9"/>
    <mergeCell ref="M2:N2"/>
    <mergeCell ref="M3:M9"/>
    <mergeCell ref="N3:N9"/>
    <mergeCell ref="A2:A9"/>
    <mergeCell ref="B2:B9"/>
    <mergeCell ref="C2:C9"/>
    <mergeCell ref="D2:D9"/>
    <mergeCell ref="E2:E9"/>
    <mergeCell ref="F2:G2"/>
    <mergeCell ref="F3:F9"/>
    <mergeCell ref="G3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Шиловская Евгения Игоревна</dc:creator>
  <cp:lastModifiedBy>Шиловская Евгения Игоревна</cp:lastModifiedBy>
  <dcterms:created xsi:type="dcterms:W3CDTF">2015-06-05T18:19:34Z</dcterms:created>
  <dcterms:modified xsi:type="dcterms:W3CDTF">2023-11-30T10:58:09Z</dcterms:modified>
</cp:coreProperties>
</file>