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G23" i="1" l="1"/>
  <c r="L23" i="1"/>
  <c r="J23" i="1"/>
  <c r="J26" i="1" s="1"/>
  <c r="H23" i="1"/>
  <c r="H26" i="1" s="1"/>
  <c r="G23" i="1"/>
  <c r="F23" i="1"/>
  <c r="F26" i="1" s="1"/>
  <c r="E23" i="1"/>
  <c r="D23" i="1"/>
  <c r="D26" i="1" s="1"/>
  <c r="R22" i="1"/>
  <c r="S22" i="1" s="1"/>
  <c r="K22" i="1"/>
  <c r="G22" i="1"/>
  <c r="E22" i="1"/>
  <c r="B22" i="1"/>
  <c r="B23" i="1" s="1"/>
  <c r="R21" i="1"/>
  <c r="S21" i="1" s="1"/>
  <c r="K21" i="1"/>
  <c r="G21" i="1"/>
  <c r="E21" i="1"/>
  <c r="C21" i="1"/>
  <c r="R20" i="1"/>
  <c r="T20" i="1" s="1"/>
  <c r="K20" i="1"/>
  <c r="G20" i="1"/>
  <c r="E20" i="1"/>
  <c r="C20" i="1"/>
  <c r="R19" i="1"/>
  <c r="S19" i="1" s="1"/>
  <c r="K19" i="1"/>
  <c r="G19" i="1"/>
  <c r="E19" i="1"/>
  <c r="C19" i="1"/>
  <c r="R18" i="1"/>
  <c r="T18" i="1" s="1"/>
  <c r="K18" i="1"/>
  <c r="G18" i="1"/>
  <c r="E18" i="1"/>
  <c r="C18" i="1"/>
  <c r="R17" i="1"/>
  <c r="S17" i="1" s="1"/>
  <c r="K17" i="1"/>
  <c r="G17" i="1"/>
  <c r="E17" i="1"/>
  <c r="C17" i="1"/>
  <c r="R16" i="1"/>
  <c r="T16" i="1" s="1"/>
  <c r="K16" i="1"/>
  <c r="I16" i="1"/>
  <c r="G16" i="1"/>
  <c r="E16" i="1"/>
  <c r="C16" i="1"/>
  <c r="R15" i="1"/>
  <c r="T15" i="1" s="1"/>
  <c r="K15" i="1"/>
  <c r="G15" i="1"/>
  <c r="E15" i="1"/>
  <c r="C15" i="1"/>
  <c r="R14" i="1"/>
  <c r="S14" i="1" s="1"/>
  <c r="K14" i="1"/>
  <c r="G14" i="1"/>
  <c r="E14" i="1"/>
  <c r="C14" i="1"/>
  <c r="R13" i="1"/>
  <c r="T13" i="1" s="1"/>
  <c r="K13" i="1"/>
  <c r="G13" i="1"/>
  <c r="E13" i="1"/>
  <c r="C13" i="1"/>
  <c r="R12" i="1"/>
  <c r="S12" i="1" s="1"/>
  <c r="K12" i="1"/>
  <c r="G12" i="1"/>
  <c r="E12" i="1"/>
  <c r="C12" i="1"/>
  <c r="R11" i="1"/>
  <c r="T11" i="1" s="1"/>
  <c r="K11" i="1"/>
  <c r="G11" i="1"/>
  <c r="E11" i="1"/>
  <c r="C11" i="1"/>
  <c r="R10" i="1"/>
  <c r="S10" i="1" s="1"/>
  <c r="K10" i="1"/>
  <c r="G10" i="1"/>
  <c r="E10" i="1"/>
  <c r="C10" i="1"/>
  <c r="R9" i="1"/>
  <c r="T9" i="1" s="1"/>
  <c r="K9" i="1"/>
  <c r="G9" i="1"/>
  <c r="E9" i="1"/>
  <c r="C9" i="1"/>
  <c r="S8" i="1"/>
  <c r="R8" i="1"/>
  <c r="T8" i="1" s="1"/>
  <c r="K8" i="1"/>
  <c r="G8" i="1"/>
  <c r="E8" i="1"/>
  <c r="C8" i="1"/>
  <c r="R7" i="1"/>
  <c r="T7" i="1" s="1"/>
  <c r="K7" i="1"/>
  <c r="G7" i="1"/>
  <c r="E7" i="1"/>
  <c r="C7" i="1"/>
  <c r="S6" i="1"/>
  <c r="R6" i="1"/>
  <c r="T6" i="1" s="1"/>
  <c r="K6" i="1"/>
  <c r="G6" i="1"/>
  <c r="E6" i="1"/>
  <c r="C6" i="1"/>
  <c r="R5" i="1"/>
  <c r="R23" i="1" s="1"/>
  <c r="K5" i="1"/>
  <c r="G5" i="1"/>
  <c r="E5" i="1"/>
  <c r="C5" i="1"/>
  <c r="R25" i="1" l="1"/>
  <c r="T23" i="1"/>
  <c r="R26" i="1"/>
  <c r="S23" i="1"/>
  <c r="B26" i="1"/>
  <c r="B25" i="1"/>
  <c r="C23" i="1"/>
  <c r="S5" i="1"/>
  <c r="S7" i="1"/>
  <c r="S9" i="1"/>
  <c r="T10" i="1"/>
  <c r="S11" i="1"/>
  <c r="T12" i="1"/>
  <c r="S13" i="1"/>
  <c r="T14" i="1"/>
  <c r="S15" i="1"/>
  <c r="S16" i="1"/>
  <c r="T17" i="1"/>
  <c r="S18" i="1"/>
  <c r="T19" i="1"/>
  <c r="S20" i="1"/>
  <c r="T21" i="1"/>
  <c r="C22" i="1"/>
  <c r="T22" i="1"/>
  <c r="D25" i="1"/>
  <c r="H25" i="1"/>
  <c r="T5" i="1"/>
  <c r="K23" i="1"/>
  <c r="F25" i="1"/>
  <c r="T26" i="1" l="1"/>
  <c r="T25" i="1"/>
</calcChain>
</file>

<file path=xl/sharedStrings.xml><?xml version="1.0" encoding="utf-8"?>
<sst xmlns="http://schemas.openxmlformats.org/spreadsheetml/2006/main" count="79" uniqueCount="54">
  <si>
    <t xml:space="preserve">ХОД  ЗАГОТОВКИ  КОРМОВ  на   _____ 2019  год    </t>
  </si>
  <si>
    <t>20  сентября 2023 года</t>
  </si>
  <si>
    <t>Департамент сельского хозяйства и продовольственных ресурсов области, БУ ВО "Вологодский информационно-консультационный центр агропромышленного комплекса"</t>
  </si>
  <si>
    <t>Наименование хозяйства</t>
  </si>
  <si>
    <t>С К О Ш Е Н О   - ГА</t>
  </si>
  <si>
    <t>З А Г О Т О В Л Е Н О  -  ТОНН</t>
  </si>
  <si>
    <t>ц.к.ед. на усл. голову</t>
  </si>
  <si>
    <t>План скашивания, всего</t>
  </si>
  <si>
    <t>в т.ч. мн.трав   - га</t>
  </si>
  <si>
    <t>сенокосы и пастбища, га</t>
  </si>
  <si>
    <t>однолетние травы, га</t>
  </si>
  <si>
    <t>ЗАГОТОВКА КОРМОВ, ТОНН</t>
  </si>
  <si>
    <t xml:space="preserve">К-во усл голов без свиней </t>
  </si>
  <si>
    <t>Всего</t>
  </si>
  <si>
    <t>%%</t>
  </si>
  <si>
    <t>в т.ч. мног.трав</t>
  </si>
  <si>
    <t xml:space="preserve"> сено</t>
  </si>
  <si>
    <t>травян. мука</t>
  </si>
  <si>
    <t>зел. масса на  силос</t>
  </si>
  <si>
    <t xml:space="preserve">солома на корм </t>
  </si>
  <si>
    <t>сенаж</t>
  </si>
  <si>
    <r>
      <rPr>
        <b/>
        <sz val="11"/>
        <rFont val="Times New Roman"/>
        <family val="1"/>
        <charset val="204"/>
      </rPr>
      <t>в т.ч. с</t>
    </r>
    <r>
      <rPr>
        <b/>
        <sz val="11"/>
        <rFont val="Times New Roman"/>
        <family val="1"/>
        <charset val="204"/>
      </rPr>
      <t>енаж в пленке (рукаве, рулоне)</t>
    </r>
  </si>
  <si>
    <t>зерносенаж</t>
  </si>
  <si>
    <t>корм. единицы</t>
  </si>
  <si>
    <t>сена</t>
  </si>
  <si>
    <t xml:space="preserve">травяная мука </t>
  </si>
  <si>
    <t xml:space="preserve">зел.масса на силос </t>
  </si>
  <si>
    <t>готовый сенаж</t>
  </si>
  <si>
    <t>солома</t>
  </si>
  <si>
    <t>корм.ед.</t>
  </si>
  <si>
    <t>СХПК Ильюшинский</t>
  </si>
  <si>
    <t>СХПК Новленский</t>
  </si>
  <si>
    <t>СХПК Присухонское</t>
  </si>
  <si>
    <t>СПК ПЗ  Пригородный</t>
  </si>
  <si>
    <t>СХПК Передовой</t>
  </si>
  <si>
    <t>АО Родина</t>
  </si>
  <si>
    <t>СХПК Тепличный</t>
  </si>
  <si>
    <t>СХПК П-зд Майский</t>
  </si>
  <si>
    <t>А-Ф Красная Звезда</t>
  </si>
  <si>
    <t>ООО "Милка"</t>
  </si>
  <si>
    <t>СПК ПКЗ Вологодский</t>
  </si>
  <si>
    <t>СХПК Можайское</t>
  </si>
  <si>
    <t>ОАО Заря</t>
  </si>
  <si>
    <t>КФХ Оганесян Г.А.</t>
  </si>
  <si>
    <t>к-х Механикова А.А.</t>
  </si>
  <si>
    <t>Племпредприятие "Вологодское"</t>
  </si>
  <si>
    <t>кх халмурзаева</t>
  </si>
  <si>
    <t>КХ Халмурзаев Н.У.</t>
  </si>
  <si>
    <t>ОАО Совхоз Заречье</t>
  </si>
  <si>
    <t>Итого:</t>
  </si>
  <si>
    <t>ВСЕГО на 2023 г.</t>
  </si>
  <si>
    <t>2022 год</t>
  </si>
  <si>
    <t>(+,- к 2022году)</t>
  </si>
  <si>
    <t>% к 2022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</si>
</sst>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8"/>
      <name val="Arial Cyr"/>
    </font>
    <font>
      <b/>
      <sz val="9"/>
      <name val="Arial Cyr"/>
    </font>
    <font>
      <sz val="9"/>
      <name val="Arial Cyr"/>
    </font>
    <font>
      <b/>
      <sz val="11"/>
      <name val="Arial Cyr"/>
    </font>
    <font>
      <b/>
      <sz val="10"/>
      <name val="Arial Cyr"/>
    </font>
    <font>
      <sz val="10"/>
      <name val="Arial Cy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4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14" fontId="1" fillId="0" borderId="0" xfId="0" applyNumberFormat="1" applyFont="1" applyAlignment="1">
      <alignment wrapText="1"/>
    </xf>
    <xf numFmtId="0" fontId="2" fillId="0" borderId="1" xfId="0" applyNumberFormat="1" applyFont="1" applyBorder="1" applyAlignment="1">
      <alignment vertical="top"/>
    </xf>
    <xf numFmtId="0" fontId="3" fillId="0" borderId="1" xfId="0" applyNumberFormat="1" applyFont="1" applyBorder="1" applyAlignment="1">
      <alignment vertical="top"/>
    </xf>
    <xf numFmtId="16" fontId="4" fillId="0" borderId="0" xfId="0" applyNumberFormat="1" applyFont="1" applyAlignment="1">
      <alignment horizontal="center" wrapText="1"/>
    </xf>
    <xf numFmtId="0" fontId="4" fillId="0" borderId="1" xfId="0" applyNumberFormat="1" applyFont="1" applyBorder="1" applyAlignment="1">
      <alignment wrapText="1"/>
    </xf>
    <xf numFmtId="0" fontId="5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top" wrapText="1"/>
    </xf>
    <xf numFmtId="0" fontId="1" fillId="0" borderId="0" xfId="0" applyNumberFormat="1" applyFont="1" applyAlignment="1">
      <alignment wrapText="1"/>
    </xf>
    <xf numFmtId="0" fontId="6" fillId="0" borderId="0" xfId="0" applyNumberFormat="1" applyFont="1" applyAlignment="1">
      <alignment wrapText="1"/>
    </xf>
    <xf numFmtId="0" fontId="7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0" fontId="8" fillId="2" borderId="14" xfId="0" applyNumberFormat="1" applyFont="1" applyFill="1" applyBorder="1" applyAlignment="1">
      <alignment horizontal="center" vertical="center" wrapText="1"/>
    </xf>
    <xf numFmtId="0" fontId="8" fillId="0" borderId="15" xfId="0" applyNumberFormat="1" applyFont="1" applyBorder="1" applyAlignment="1">
      <alignment horizontal="center" vertical="center" wrapText="1"/>
    </xf>
    <xf numFmtId="0" fontId="8" fillId="2" borderId="15" xfId="0" applyNumberFormat="1" applyFont="1" applyFill="1" applyBorder="1" applyAlignment="1">
      <alignment horizontal="center" vertical="center" wrapText="1"/>
    </xf>
    <xf numFmtId="0" fontId="8" fillId="0" borderId="16" xfId="0" applyNumberFormat="1" applyFont="1" applyBorder="1" applyAlignment="1">
      <alignment horizontal="center" vertical="center" wrapText="1"/>
    </xf>
    <xf numFmtId="17" fontId="8" fillId="2" borderId="15" xfId="0" applyNumberFormat="1" applyFont="1" applyFill="1" applyBorder="1" applyAlignment="1">
      <alignment horizontal="center" vertical="center" wrapText="1"/>
    </xf>
    <xf numFmtId="1" fontId="8" fillId="0" borderId="15" xfId="0" applyNumberFormat="1" applyFont="1" applyBorder="1" applyAlignment="1">
      <alignment horizontal="center" vertical="center" wrapText="1"/>
    </xf>
    <xf numFmtId="0" fontId="8" fillId="0" borderId="15" xfId="0" applyNumberFormat="1" applyFont="1" applyFill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19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 wrapText="1"/>
    </xf>
    <xf numFmtId="0" fontId="9" fillId="3" borderId="21" xfId="0" applyFont="1" applyFill="1" applyBorder="1" applyAlignment="1">
      <alignment vertical="center" wrapText="1"/>
    </xf>
    <xf numFmtId="1" fontId="7" fillId="4" borderId="19" xfId="0" applyNumberFormat="1" applyFont="1" applyFill="1" applyBorder="1" applyAlignment="1">
      <alignment horizontal="center" vertical="center" wrapText="1"/>
    </xf>
    <xf numFmtId="1" fontId="7" fillId="4" borderId="17" xfId="0" applyNumberFormat="1" applyFont="1" applyFill="1" applyBorder="1" applyAlignment="1">
      <alignment horizontal="center" vertical="center" wrapText="1"/>
    </xf>
    <xf numFmtId="1" fontId="7" fillId="4" borderId="17" xfId="0" applyNumberFormat="1" applyFont="1" applyFill="1" applyBorder="1" applyAlignment="1">
      <alignment horizontal="center" wrapText="1"/>
    </xf>
    <xf numFmtId="0" fontId="7" fillId="4" borderId="17" xfId="0" applyNumberFormat="1" applyFont="1" applyFill="1" applyBorder="1" applyAlignment="1">
      <alignment horizontal="center" vertical="center" wrapText="1"/>
    </xf>
    <xf numFmtId="0" fontId="7" fillId="0" borderId="17" xfId="0" applyNumberFormat="1" applyFont="1" applyFill="1" applyBorder="1" applyAlignment="1">
      <alignment horizontal="center" vertical="center" wrapText="1"/>
    </xf>
    <xf numFmtId="0" fontId="7" fillId="4" borderId="19" xfId="0" applyNumberFormat="1" applyFont="1" applyFill="1" applyBorder="1" applyAlignment="1">
      <alignment horizontal="center" vertical="center" wrapText="1"/>
    </xf>
    <xf numFmtId="0" fontId="7" fillId="4" borderId="19" xfId="0" applyNumberFormat="1" applyFont="1" applyFill="1" applyBorder="1" applyAlignment="1">
      <alignment horizontal="center" vertical="center"/>
    </xf>
    <xf numFmtId="1" fontId="7" fillId="4" borderId="19" xfId="0" applyNumberFormat="1" applyFont="1" applyFill="1" applyBorder="1" applyAlignment="1">
      <alignment horizontal="center" wrapText="1"/>
    </xf>
    <xf numFmtId="0" fontId="7" fillId="0" borderId="19" xfId="0" applyNumberFormat="1" applyFont="1" applyFill="1" applyBorder="1" applyAlignment="1">
      <alignment horizontal="center" vertical="center" wrapText="1"/>
    </xf>
    <xf numFmtId="1" fontId="10" fillId="4" borderId="19" xfId="0" applyNumberFormat="1" applyFont="1" applyFill="1" applyBorder="1" applyAlignment="1">
      <alignment horizontal="center" vertical="center" wrapText="1"/>
    </xf>
    <xf numFmtId="0" fontId="10" fillId="4" borderId="19" xfId="0" applyNumberFormat="1" applyFont="1" applyFill="1" applyBorder="1" applyAlignment="1">
      <alignment horizontal="center" vertical="center" wrapText="1"/>
    </xf>
    <xf numFmtId="0" fontId="10" fillId="0" borderId="19" xfId="0" applyNumberFormat="1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vertical="center"/>
    </xf>
    <xf numFmtId="0" fontId="7" fillId="4" borderId="24" xfId="0" applyNumberFormat="1" applyFont="1" applyFill="1" applyBorder="1" applyAlignment="1">
      <alignment horizontal="center" vertical="center" wrapText="1"/>
    </xf>
    <xf numFmtId="0" fontId="1" fillId="4" borderId="23" xfId="0" applyNumberFormat="1" applyFont="1" applyFill="1" applyBorder="1" applyAlignment="1">
      <alignment horizontal="center" vertical="center"/>
    </xf>
    <xf numFmtId="1" fontId="7" fillId="4" borderId="18" xfId="0" applyNumberFormat="1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left" vertical="center"/>
    </xf>
    <xf numFmtId="0" fontId="9" fillId="4" borderId="18" xfId="0" applyNumberFormat="1" applyFont="1" applyFill="1" applyBorder="1" applyAlignment="1">
      <alignment wrapText="1"/>
    </xf>
    <xf numFmtId="0" fontId="7" fillId="4" borderId="18" xfId="0" applyNumberFormat="1" applyFont="1" applyFill="1" applyBorder="1" applyAlignment="1">
      <alignment wrapText="1"/>
    </xf>
    <xf numFmtId="0" fontId="7" fillId="4" borderId="25" xfId="0" applyNumberFormat="1" applyFont="1" applyFill="1" applyBorder="1" applyAlignment="1">
      <alignment wrapText="1"/>
    </xf>
    <xf numFmtId="0" fontId="1" fillId="4" borderId="0" xfId="0" applyNumberFormat="1" applyFont="1" applyFill="1" applyAlignment="1">
      <alignment horizontal="center" vertical="center"/>
    </xf>
    <xf numFmtId="0" fontId="8" fillId="4" borderId="22" xfId="0" applyNumberFormat="1" applyFont="1" applyFill="1" applyBorder="1" applyAlignment="1">
      <alignment wrapText="1"/>
    </xf>
    <xf numFmtId="1" fontId="8" fillId="4" borderId="19" xfId="0" applyNumberFormat="1" applyFont="1" applyFill="1" applyBorder="1" applyAlignment="1">
      <alignment horizontal="center" vertical="center"/>
    </xf>
    <xf numFmtId="1" fontId="8" fillId="4" borderId="19" xfId="0" applyNumberFormat="1" applyFont="1" applyFill="1" applyBorder="1" applyAlignment="1">
      <alignment horizontal="center" vertical="center" wrapText="1"/>
    </xf>
    <xf numFmtId="1" fontId="8" fillId="0" borderId="19" xfId="0" applyNumberFormat="1" applyFont="1" applyFill="1" applyBorder="1" applyAlignment="1">
      <alignment horizontal="center" vertical="center"/>
    </xf>
    <xf numFmtId="14" fontId="7" fillId="4" borderId="19" xfId="0" applyNumberFormat="1" applyFont="1" applyFill="1" applyBorder="1" applyAlignment="1">
      <alignment horizontal="left" wrapText="1"/>
    </xf>
    <xf numFmtId="1" fontId="7" fillId="4" borderId="19" xfId="0" applyNumberFormat="1" applyFont="1" applyFill="1" applyBorder="1" applyAlignment="1">
      <alignment horizontal="center" vertical="center"/>
    </xf>
    <xf numFmtId="1" fontId="7" fillId="0" borderId="19" xfId="0" applyNumberFormat="1" applyFont="1" applyFill="1" applyBorder="1" applyAlignment="1">
      <alignment horizontal="center" vertical="center"/>
    </xf>
    <xf numFmtId="2" fontId="7" fillId="4" borderId="19" xfId="0" applyNumberFormat="1" applyFont="1" applyFill="1" applyBorder="1" applyAlignment="1">
      <alignment horizontal="center" vertical="center" wrapText="1"/>
    </xf>
    <xf numFmtId="0" fontId="7" fillId="4" borderId="0" xfId="0" applyNumberFormat="1" applyFont="1" applyFill="1" applyAlignment="1">
      <alignment horizontal="center" vertical="center" wrapText="1"/>
    </xf>
    <xf numFmtId="0" fontId="8" fillId="4" borderId="0" xfId="0" applyNumberFormat="1" applyFont="1" applyFill="1" applyAlignment="1">
      <alignment horizontal="center" vertical="center" wrapText="1"/>
    </xf>
    <xf numFmtId="0" fontId="7" fillId="4" borderId="0" xfId="0" applyNumberFormat="1" applyFont="1" applyFill="1" applyAlignment="1">
      <alignment horizontal="center" vertical="center"/>
    </xf>
    <xf numFmtId="1" fontId="7" fillId="4" borderId="0" xfId="0" applyNumberFormat="1" applyFont="1" applyFill="1" applyAlignment="1">
      <alignment horizontal="center" vertical="center" wrapText="1"/>
    </xf>
    <xf numFmtId="0" fontId="7" fillId="4" borderId="19" xfId="0" applyNumberFormat="1" applyFont="1" applyFill="1" applyBorder="1" applyAlignment="1">
      <alignment wrapText="1"/>
    </xf>
    <xf numFmtId="1" fontId="10" fillId="0" borderId="19" xfId="0" applyNumberFormat="1" applyFont="1" applyFill="1" applyBorder="1" applyAlignment="1">
      <alignment horizontal="center" vertical="center" wrapText="1"/>
    </xf>
    <xf numFmtId="2" fontId="7" fillId="4" borderId="26" xfId="0" applyNumberFormat="1" applyFont="1" applyFill="1" applyBorder="1" applyAlignment="1">
      <alignment horizontal="center" vertical="center" wrapText="1"/>
    </xf>
    <xf numFmtId="0" fontId="7" fillId="4" borderId="27" xfId="0" applyNumberFormat="1" applyFont="1" applyFill="1" applyBorder="1" applyAlignment="1">
      <alignment wrapText="1"/>
    </xf>
    <xf numFmtId="164" fontId="7" fillId="4" borderId="0" xfId="0" applyNumberFormat="1" applyFont="1" applyFill="1" applyAlignment="1">
      <alignment horizontal="center" vertical="center" wrapText="1"/>
    </xf>
    <xf numFmtId="0" fontId="7" fillId="4" borderId="28" xfId="0" applyNumberFormat="1" applyFont="1" applyFill="1" applyBorder="1" applyAlignment="1">
      <alignment wrapText="1"/>
    </xf>
    <xf numFmtId="164" fontId="7" fillId="4" borderId="19" xfId="0" applyNumberFormat="1" applyFont="1" applyFill="1" applyBorder="1" applyAlignment="1">
      <alignment horizontal="center" vertical="center" wrapText="1"/>
    </xf>
    <xf numFmtId="1" fontId="7" fillId="0" borderId="19" xfId="0" applyNumberFormat="1" applyFont="1" applyFill="1" applyBorder="1" applyAlignment="1">
      <alignment horizontal="center" vertical="center" wrapText="1"/>
    </xf>
    <xf numFmtId="164" fontId="7" fillId="4" borderId="26" xfId="0" applyNumberFormat="1" applyFont="1" applyFill="1" applyBorder="1" applyAlignment="1">
      <alignment horizontal="center" vertical="center" wrapText="1"/>
    </xf>
    <xf numFmtId="1" fontId="7" fillId="4" borderId="9" xfId="0" applyNumberFormat="1" applyFont="1" applyFill="1" applyBorder="1" applyAlignment="1">
      <alignment wrapText="1"/>
    </xf>
    <xf numFmtId="0" fontId="8" fillId="4" borderId="0" xfId="0" applyNumberFormat="1" applyFont="1" applyFill="1" applyAlignment="1">
      <alignment wrapText="1"/>
    </xf>
    <xf numFmtId="0" fontId="7" fillId="4" borderId="0" xfId="0" applyNumberFormat="1" applyFont="1" applyFill="1" applyAlignment="1">
      <alignment wrapText="1"/>
    </xf>
    <xf numFmtId="0" fontId="8" fillId="0" borderId="16" xfId="0" applyNumberFormat="1" applyFont="1" applyBorder="1" applyAlignment="1">
      <alignment horizontal="center" vertical="center" wrapText="1"/>
    </xf>
    <xf numFmtId="0" fontId="8" fillId="0" borderId="29" xfId="0" applyNumberFormat="1" applyFont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 wrapText="1"/>
    </xf>
    <xf numFmtId="0" fontId="7" fillId="4" borderId="11" xfId="0" applyNumberFormat="1" applyFont="1" applyFill="1" applyBorder="1" applyAlignment="1">
      <alignment wrapText="1"/>
    </xf>
    <xf numFmtId="0" fontId="7" fillId="0" borderId="30" xfId="0" applyNumberFormat="1" applyFont="1" applyBorder="1" applyAlignment="1">
      <alignment horizontal="center" vertical="center" wrapText="1"/>
    </xf>
    <xf numFmtId="0" fontId="8" fillId="0" borderId="31" xfId="0" applyNumberFormat="1" applyFont="1" applyBorder="1" applyAlignment="1">
      <alignment horizontal="center" vertical="center" wrapText="1"/>
    </xf>
    <xf numFmtId="0" fontId="8" fillId="0" borderId="32" xfId="0" applyNumberFormat="1" applyFont="1" applyBorder="1" applyAlignment="1">
      <alignment horizontal="center" vertical="center" wrapText="1"/>
    </xf>
    <xf numFmtId="0" fontId="8" fillId="0" borderId="33" xfId="0" applyNumberFormat="1" applyFont="1" applyBorder="1" applyAlignment="1">
      <alignment horizontal="center" vertical="center" wrapText="1"/>
    </xf>
    <xf numFmtId="0" fontId="8" fillId="0" borderId="34" xfId="0" applyNumberFormat="1" applyFont="1" applyBorder="1" applyAlignment="1">
      <alignment horizontal="center" vertical="center" wrapText="1"/>
    </xf>
    <xf numFmtId="0" fontId="7" fillId="0" borderId="35" xfId="0" applyNumberFormat="1" applyFont="1" applyBorder="1" applyAlignment="1">
      <alignment horizontal="center" vertical="center" wrapText="1"/>
    </xf>
    <xf numFmtId="0" fontId="8" fillId="0" borderId="36" xfId="0" applyNumberFormat="1" applyFont="1" applyBorder="1" applyAlignment="1">
      <alignment horizontal="center" vertical="center" wrapText="1"/>
    </xf>
    <xf numFmtId="0" fontId="8" fillId="0" borderId="37" xfId="0" applyNumberFormat="1" applyFont="1" applyBorder="1" applyAlignment="1">
      <alignment horizontal="center" vertical="center" wrapText="1"/>
    </xf>
    <xf numFmtId="0" fontId="9" fillId="3" borderId="38" xfId="0" applyFont="1" applyFill="1" applyBorder="1" applyAlignment="1">
      <alignment vertical="center" wrapText="1"/>
    </xf>
    <xf numFmtId="0" fontId="7" fillId="4" borderId="39" xfId="0" applyNumberFormat="1" applyFont="1" applyFill="1" applyBorder="1" applyAlignment="1">
      <alignment horizontal="center" vertical="center"/>
    </xf>
    <xf numFmtId="0" fontId="7" fillId="4" borderId="39" xfId="0" applyNumberFormat="1" applyFont="1" applyFill="1" applyBorder="1" applyAlignment="1">
      <alignment horizontal="center" vertical="center" wrapText="1"/>
    </xf>
    <xf numFmtId="0" fontId="7" fillId="4" borderId="40" xfId="0" applyNumberFormat="1" applyFont="1" applyFill="1" applyBorder="1" applyAlignment="1">
      <alignment horizontal="center" vertical="center"/>
    </xf>
    <xf numFmtId="0" fontId="10" fillId="4" borderId="40" xfId="0" applyNumberFormat="1" applyFont="1" applyFill="1" applyBorder="1" applyAlignment="1">
      <alignment horizontal="center" vertical="center" wrapText="1"/>
    </xf>
    <xf numFmtId="0" fontId="7" fillId="4" borderId="40" xfId="0" applyNumberFormat="1" applyFont="1" applyFill="1" applyBorder="1" applyAlignment="1">
      <alignment horizontal="center" vertical="center" wrapText="1"/>
    </xf>
    <xf numFmtId="0" fontId="9" fillId="3" borderId="41" xfId="0" applyFont="1" applyFill="1" applyBorder="1" applyAlignment="1">
      <alignment vertical="center"/>
    </xf>
    <xf numFmtId="0" fontId="9" fillId="3" borderId="41" xfId="0" applyFont="1" applyFill="1" applyBorder="1" applyAlignment="1">
      <alignment horizontal="left" vertical="center"/>
    </xf>
    <xf numFmtId="0" fontId="7" fillId="4" borderId="42" xfId="0" applyNumberFormat="1" applyFont="1" applyFill="1" applyBorder="1" applyAlignment="1">
      <alignment wrapText="1"/>
    </xf>
    <xf numFmtId="0" fontId="11" fillId="4" borderId="43" xfId="0" applyNumberFormat="1" applyFont="1" applyFill="1" applyBorder="1" applyAlignment="1">
      <alignment wrapText="1"/>
    </xf>
    <xf numFmtId="0" fontId="11" fillId="4" borderId="44" xfId="0" applyNumberFormat="1" applyFont="1" applyFill="1" applyBorder="1" applyAlignment="1">
      <alignment horizontal="center" vertical="center" wrapText="1"/>
    </xf>
    <xf numFmtId="0" fontId="11" fillId="4" borderId="45" xfId="0" applyNumberFormat="1" applyFont="1" applyFill="1" applyBorder="1" applyAlignment="1">
      <alignment horizontal="center" vertical="center" wrapText="1"/>
    </xf>
    <xf numFmtId="0" fontId="11" fillId="4" borderId="46" xfId="0" applyNumberFormat="1" applyFont="1" applyFill="1" applyBorder="1" applyAlignment="1">
      <alignment horizontal="center" vertical="center" wrapText="1"/>
    </xf>
    <xf numFmtId="0" fontId="11" fillId="4" borderId="4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7"/>
  <sheetViews>
    <sheetView tabSelected="1" topLeftCell="L1" workbookViewId="0">
      <selection activeCell="Y28" sqref="Y28"/>
    </sheetView>
  </sheetViews>
  <sheetFormatPr defaultRowHeight="15" x14ac:dyDescent="0.25"/>
  <cols>
    <col min="1" max="1" width="39.7109375" customWidth="1"/>
    <col min="21" max="21" width="35.42578125" customWidth="1"/>
  </cols>
  <sheetData>
    <row r="1" spans="1:33" ht="15.75" thickBot="1" x14ac:dyDescent="0.3">
      <c r="A1" s="1"/>
      <c r="B1" s="2" t="s">
        <v>0</v>
      </c>
      <c r="C1" s="3"/>
      <c r="D1" s="3"/>
      <c r="E1" s="2" t="s">
        <v>1</v>
      </c>
      <c r="F1" s="2"/>
      <c r="G1" s="4"/>
      <c r="H1" s="5"/>
      <c r="I1" s="5"/>
      <c r="J1" s="6"/>
      <c r="K1" s="7"/>
      <c r="L1" s="7"/>
      <c r="M1" s="7"/>
      <c r="N1" s="8" t="s">
        <v>2</v>
      </c>
      <c r="O1" s="8"/>
      <c r="P1" s="8"/>
      <c r="Q1" s="8"/>
      <c r="R1" s="8"/>
      <c r="S1" s="8"/>
      <c r="T1" s="8"/>
      <c r="U1" s="9"/>
      <c r="V1" s="10"/>
      <c r="W1" s="6"/>
      <c r="X1" s="6"/>
      <c r="Y1" s="6"/>
      <c r="Z1" s="10"/>
      <c r="AA1" s="10"/>
      <c r="AB1" s="10"/>
      <c r="AC1" s="10"/>
      <c r="AD1" s="10"/>
      <c r="AE1" s="10"/>
      <c r="AF1" s="10"/>
      <c r="AG1" s="10"/>
    </row>
    <row r="2" spans="1:33" ht="15.75" thickBot="1" x14ac:dyDescent="0.3">
      <c r="A2" s="11" t="s">
        <v>3</v>
      </c>
      <c r="B2" s="12" t="s">
        <v>4</v>
      </c>
      <c r="C2" s="13"/>
      <c r="D2" s="13"/>
      <c r="E2" s="12"/>
      <c r="F2" s="14" t="s">
        <v>5</v>
      </c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80" t="s">
        <v>6</v>
      </c>
      <c r="U2" s="84" t="s">
        <v>3</v>
      </c>
      <c r="V2" s="85" t="s">
        <v>7</v>
      </c>
      <c r="W2" s="85" t="s">
        <v>8</v>
      </c>
      <c r="X2" s="85" t="s">
        <v>9</v>
      </c>
      <c r="Y2" s="85" t="s">
        <v>10</v>
      </c>
      <c r="Z2" s="86" t="s">
        <v>11</v>
      </c>
      <c r="AA2" s="87"/>
      <c r="AB2" s="87"/>
      <c r="AC2" s="87"/>
      <c r="AD2" s="87"/>
      <c r="AE2" s="87"/>
      <c r="AF2" s="87"/>
      <c r="AG2" s="88" t="s">
        <v>12</v>
      </c>
    </row>
    <row r="3" spans="1:33" ht="15.75" thickBot="1" x14ac:dyDescent="0.3">
      <c r="A3" s="15"/>
      <c r="B3" s="16"/>
      <c r="C3" s="16"/>
      <c r="D3" s="16"/>
      <c r="E3" s="17"/>
      <c r="F3" s="18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8"/>
      <c r="U3" s="89"/>
      <c r="V3" s="19"/>
      <c r="W3" s="19"/>
      <c r="X3" s="19"/>
      <c r="Y3" s="19"/>
      <c r="Z3" s="20"/>
      <c r="AA3" s="21"/>
      <c r="AB3" s="21"/>
      <c r="AC3" s="21"/>
      <c r="AD3" s="21"/>
      <c r="AE3" s="21"/>
      <c r="AF3" s="21"/>
      <c r="AG3" s="90"/>
    </row>
    <row r="4" spans="1:33" ht="72" thickBot="1" x14ac:dyDescent="0.3">
      <c r="A4" s="22"/>
      <c r="B4" s="23" t="s">
        <v>13</v>
      </c>
      <c r="C4" s="24" t="s">
        <v>14</v>
      </c>
      <c r="D4" s="25" t="s">
        <v>15</v>
      </c>
      <c r="E4" s="26" t="s">
        <v>14</v>
      </c>
      <c r="F4" s="27" t="s">
        <v>16</v>
      </c>
      <c r="G4" s="24" t="s">
        <v>14</v>
      </c>
      <c r="H4" s="25" t="s">
        <v>17</v>
      </c>
      <c r="I4" s="24" t="s">
        <v>14</v>
      </c>
      <c r="J4" s="25" t="s">
        <v>18</v>
      </c>
      <c r="K4" s="28" t="s">
        <v>14</v>
      </c>
      <c r="L4" s="28" t="s">
        <v>19</v>
      </c>
      <c r="M4" s="28" t="s">
        <v>14</v>
      </c>
      <c r="N4" s="24" t="s">
        <v>20</v>
      </c>
      <c r="O4" s="29" t="s">
        <v>21</v>
      </c>
      <c r="P4" s="24" t="s">
        <v>14</v>
      </c>
      <c r="Q4" s="24" t="s">
        <v>22</v>
      </c>
      <c r="R4" s="24" t="s">
        <v>23</v>
      </c>
      <c r="S4" s="26" t="s">
        <v>14</v>
      </c>
      <c r="T4" s="81"/>
      <c r="U4" s="89"/>
      <c r="V4" s="30"/>
      <c r="W4" s="30"/>
      <c r="X4" s="30"/>
      <c r="Y4" s="30"/>
      <c r="Z4" s="31" t="s">
        <v>24</v>
      </c>
      <c r="AA4" s="32" t="s">
        <v>25</v>
      </c>
      <c r="AB4" s="32" t="s">
        <v>26</v>
      </c>
      <c r="AC4" s="32" t="s">
        <v>27</v>
      </c>
      <c r="AD4" s="32" t="s">
        <v>22</v>
      </c>
      <c r="AE4" s="32" t="s">
        <v>28</v>
      </c>
      <c r="AF4" s="33" t="s">
        <v>29</v>
      </c>
      <c r="AG4" s="91"/>
    </row>
    <row r="5" spans="1:33" ht="16.5" thickBot="1" x14ac:dyDescent="0.3">
      <c r="A5" s="34" t="s">
        <v>30</v>
      </c>
      <c r="B5" s="35">
        <v>1944</v>
      </c>
      <c r="C5" s="36">
        <f>B5/V5*100</f>
        <v>112.11072664359862</v>
      </c>
      <c r="D5" s="37">
        <v>1744</v>
      </c>
      <c r="E5" s="36">
        <f>D5/W5*100</f>
        <v>113.68970013037809</v>
      </c>
      <c r="F5" s="36">
        <v>470</v>
      </c>
      <c r="G5" s="36">
        <f>F5/Z5*100</f>
        <v>62.666666666666671</v>
      </c>
      <c r="H5" s="38"/>
      <c r="I5" s="35" t="e">
        <v>#DIV/0!</v>
      </c>
      <c r="J5" s="36">
        <v>21214</v>
      </c>
      <c r="K5" s="36">
        <f>J5/AB5*100</f>
        <v>84.855999999999995</v>
      </c>
      <c r="L5" s="35">
        <v>827</v>
      </c>
      <c r="M5" s="35">
        <v>0</v>
      </c>
      <c r="N5" s="38"/>
      <c r="O5" s="39"/>
      <c r="P5" s="36" t="e">
        <v>#DIV/0!</v>
      </c>
      <c r="Q5" s="36"/>
      <c r="R5" s="36">
        <f>F5*0.45+H5*0.63+J5*0.13+L5*0.22+N5*0.32+Q5*0.35</f>
        <v>3151.26</v>
      </c>
      <c r="S5" s="36">
        <f>R5/AF5*100</f>
        <v>84.224508886810113</v>
      </c>
      <c r="T5" s="82">
        <f>R5/AG5*10</f>
        <v>17.664013452914801</v>
      </c>
      <c r="U5" s="92" t="s">
        <v>30</v>
      </c>
      <c r="V5" s="40">
        <v>1734</v>
      </c>
      <c r="W5" s="41">
        <v>1534</v>
      </c>
      <c r="X5" s="41"/>
      <c r="Y5" s="41">
        <v>200</v>
      </c>
      <c r="Z5" s="41">
        <v>750</v>
      </c>
      <c r="AA5" s="41"/>
      <c r="AB5" s="41">
        <v>25000</v>
      </c>
      <c r="AC5" s="41"/>
      <c r="AD5" s="41"/>
      <c r="AE5" s="41">
        <v>700</v>
      </c>
      <c r="AF5" s="41">
        <v>3741.5</v>
      </c>
      <c r="AG5" s="93">
        <v>1784</v>
      </c>
    </row>
    <row r="6" spans="1:33" ht="16.5" thickBot="1" x14ac:dyDescent="0.3">
      <c r="A6" s="34" t="s">
        <v>31</v>
      </c>
      <c r="B6" s="35">
        <v>2083</v>
      </c>
      <c r="C6" s="36">
        <f t="shared" ref="C6:C23" si="0">B6/V6*100</f>
        <v>100</v>
      </c>
      <c r="D6" s="42">
        <v>1758</v>
      </c>
      <c r="E6" s="36">
        <f t="shared" ref="E6:E22" si="1">D6/W6*100</f>
        <v>97.775305895439374</v>
      </c>
      <c r="F6" s="35">
        <v>211</v>
      </c>
      <c r="G6" s="36">
        <f t="shared" ref="G6:G23" si="2">F6/Z6*100</f>
        <v>30.142857142857142</v>
      </c>
      <c r="H6" s="40"/>
      <c r="I6" s="35" t="e">
        <v>#DIV/0!</v>
      </c>
      <c r="J6" s="35">
        <v>23730</v>
      </c>
      <c r="K6" s="36">
        <f t="shared" ref="K6:K23" si="3">J6/AB6*100</f>
        <v>79.100000000000009</v>
      </c>
      <c r="L6" s="35">
        <v>562</v>
      </c>
      <c r="M6" s="35">
        <v>0</v>
      </c>
      <c r="N6" s="40"/>
      <c r="O6" s="43"/>
      <c r="P6" s="36" t="e">
        <v>#DIV/0!</v>
      </c>
      <c r="Q6" s="35"/>
      <c r="R6" s="36">
        <f t="shared" ref="R6:R22" si="4">F6*0.45+H6*0.63+J6*0.13+L6*0.22+N6*0.32+Q6*0.35</f>
        <v>3303.49</v>
      </c>
      <c r="S6" s="36">
        <f t="shared" ref="S6:S23" si="5">R6/AF6*100</f>
        <v>74.486809470124001</v>
      </c>
      <c r="T6" s="82">
        <f t="shared" ref="T6:T22" si="6">R6/AG6*10</f>
        <v>14.907445848375451</v>
      </c>
      <c r="U6" s="92" t="s">
        <v>31</v>
      </c>
      <c r="V6" s="40">
        <v>2083</v>
      </c>
      <c r="W6" s="40">
        <v>1798</v>
      </c>
      <c r="X6" s="40"/>
      <c r="Y6" s="40">
        <v>285</v>
      </c>
      <c r="Z6" s="40">
        <v>700</v>
      </c>
      <c r="AA6" s="40"/>
      <c r="AB6" s="40">
        <v>30000</v>
      </c>
      <c r="AC6" s="40"/>
      <c r="AD6" s="40"/>
      <c r="AE6" s="40">
        <v>1000</v>
      </c>
      <c r="AF6" s="40">
        <v>4435</v>
      </c>
      <c r="AG6" s="94">
        <v>2216</v>
      </c>
    </row>
    <row r="7" spans="1:33" ht="16.5" thickBot="1" x14ac:dyDescent="0.3">
      <c r="A7" s="34" t="s">
        <v>32</v>
      </c>
      <c r="B7" s="35">
        <v>1388</v>
      </c>
      <c r="C7" s="36">
        <f t="shared" si="0"/>
        <v>90.659699542782491</v>
      </c>
      <c r="D7" s="42">
        <v>670</v>
      </c>
      <c r="E7" s="36">
        <f t="shared" si="1"/>
        <v>101.36157337367624</v>
      </c>
      <c r="F7" s="35">
        <v>763</v>
      </c>
      <c r="G7" s="36">
        <f t="shared" si="2"/>
        <v>95.375</v>
      </c>
      <c r="H7" s="40"/>
      <c r="I7" s="35" t="e">
        <v>#DIV/0!</v>
      </c>
      <c r="J7" s="35">
        <v>21720</v>
      </c>
      <c r="K7" s="36">
        <f t="shared" si="3"/>
        <v>96.533333333333331</v>
      </c>
      <c r="L7" s="35">
        <v>449</v>
      </c>
      <c r="M7" s="35">
        <v>0</v>
      </c>
      <c r="N7" s="40"/>
      <c r="O7" s="43"/>
      <c r="P7" s="36" t="e">
        <v>#DIV/0!</v>
      </c>
      <c r="Q7" s="35"/>
      <c r="R7" s="36">
        <f t="shared" si="4"/>
        <v>3265.73</v>
      </c>
      <c r="S7" s="36">
        <f t="shared" si="5"/>
        <v>96.819745034094268</v>
      </c>
      <c r="T7" s="82">
        <f t="shared" si="6"/>
        <v>24.77792109256449</v>
      </c>
      <c r="U7" s="92" t="s">
        <v>32</v>
      </c>
      <c r="V7" s="40">
        <v>1531</v>
      </c>
      <c r="W7" s="40">
        <v>661</v>
      </c>
      <c r="X7" s="40">
        <v>620</v>
      </c>
      <c r="Y7" s="40">
        <v>250</v>
      </c>
      <c r="Z7" s="40">
        <v>800</v>
      </c>
      <c r="AA7" s="40"/>
      <c r="AB7" s="40">
        <v>22500</v>
      </c>
      <c r="AC7" s="35"/>
      <c r="AD7" s="35"/>
      <c r="AE7" s="35">
        <v>400</v>
      </c>
      <c r="AF7" s="40">
        <v>3373</v>
      </c>
      <c r="AG7" s="95">
        <v>1318</v>
      </c>
    </row>
    <row r="8" spans="1:33" ht="16.5" thickBot="1" x14ac:dyDescent="0.3">
      <c r="A8" s="34" t="s">
        <v>33</v>
      </c>
      <c r="B8" s="35">
        <v>1692</v>
      </c>
      <c r="C8" s="36">
        <f t="shared" si="0"/>
        <v>100</v>
      </c>
      <c r="D8" s="35">
        <v>1692</v>
      </c>
      <c r="E8" s="36">
        <f t="shared" si="1"/>
        <v>100</v>
      </c>
      <c r="F8" s="35">
        <v>232</v>
      </c>
      <c r="G8" s="36">
        <f t="shared" si="2"/>
        <v>57.999999999999993</v>
      </c>
      <c r="H8" s="40"/>
      <c r="I8" s="35" t="e">
        <v>#DIV/0!</v>
      </c>
      <c r="J8" s="35">
        <v>23654</v>
      </c>
      <c r="K8" s="36">
        <f t="shared" si="3"/>
        <v>72.78153846153846</v>
      </c>
      <c r="L8" s="35">
        <v>398</v>
      </c>
      <c r="M8" s="35">
        <v>0</v>
      </c>
      <c r="N8" s="40"/>
      <c r="O8" s="43"/>
      <c r="P8" s="36" t="e">
        <v>#DIV/0!</v>
      </c>
      <c r="Q8" s="35"/>
      <c r="R8" s="36">
        <f t="shared" si="4"/>
        <v>3266.98</v>
      </c>
      <c r="S8" s="36">
        <f t="shared" si="5"/>
        <v>72.007493938726029</v>
      </c>
      <c r="T8" s="82">
        <f t="shared" si="6"/>
        <v>19.469487485101311</v>
      </c>
      <c r="U8" s="92" t="s">
        <v>33</v>
      </c>
      <c r="V8" s="40">
        <v>1692</v>
      </c>
      <c r="W8" s="40">
        <v>1692</v>
      </c>
      <c r="X8" s="40"/>
      <c r="Y8" s="40"/>
      <c r="Z8" s="40">
        <v>400</v>
      </c>
      <c r="AA8" s="40"/>
      <c r="AB8" s="40">
        <v>32500</v>
      </c>
      <c r="AC8" s="35"/>
      <c r="AD8" s="35"/>
      <c r="AE8" s="35">
        <v>600</v>
      </c>
      <c r="AF8" s="40">
        <v>4537</v>
      </c>
      <c r="AG8" s="95">
        <v>1678</v>
      </c>
    </row>
    <row r="9" spans="1:33" ht="16.5" thickBot="1" x14ac:dyDescent="0.3">
      <c r="A9" s="34" t="s">
        <v>34</v>
      </c>
      <c r="B9" s="35">
        <v>1886</v>
      </c>
      <c r="C9" s="36">
        <f t="shared" si="0"/>
        <v>78.062913907284766</v>
      </c>
      <c r="D9" s="44">
        <v>1585</v>
      </c>
      <c r="E9" s="36">
        <f t="shared" si="1"/>
        <v>74.940898345153656</v>
      </c>
      <c r="F9" s="44">
        <v>398</v>
      </c>
      <c r="G9" s="36">
        <f t="shared" si="2"/>
        <v>99.5</v>
      </c>
      <c r="H9" s="45"/>
      <c r="I9" s="35" t="e">
        <v>#DIV/0!</v>
      </c>
      <c r="J9" s="44">
        <v>38356</v>
      </c>
      <c r="K9" s="36">
        <f t="shared" si="3"/>
        <v>106.54444444444444</v>
      </c>
      <c r="L9" s="44">
        <v>105</v>
      </c>
      <c r="M9" s="35">
        <v>0</v>
      </c>
      <c r="N9" s="45"/>
      <c r="O9" s="46"/>
      <c r="P9" s="36" t="e">
        <v>#DIV/0!</v>
      </c>
      <c r="Q9" s="44"/>
      <c r="R9" s="36">
        <f t="shared" si="4"/>
        <v>5188.4800000000005</v>
      </c>
      <c r="S9" s="36">
        <f t="shared" si="5"/>
        <v>105.32846122614698</v>
      </c>
      <c r="T9" s="82">
        <f t="shared" si="6"/>
        <v>24.825263157894739</v>
      </c>
      <c r="U9" s="92" t="s">
        <v>34</v>
      </c>
      <c r="V9" s="40">
        <v>2416</v>
      </c>
      <c r="W9" s="45">
        <v>2115</v>
      </c>
      <c r="X9" s="45"/>
      <c r="Y9" s="45">
        <v>301</v>
      </c>
      <c r="Z9" s="45">
        <v>400</v>
      </c>
      <c r="AA9" s="45"/>
      <c r="AB9" s="45">
        <v>36000</v>
      </c>
      <c r="AC9" s="44"/>
      <c r="AD9" s="44"/>
      <c r="AE9" s="44">
        <v>300</v>
      </c>
      <c r="AF9" s="40">
        <v>4926</v>
      </c>
      <c r="AG9" s="96">
        <v>2090</v>
      </c>
    </row>
    <row r="10" spans="1:33" ht="16.5" thickBot="1" x14ac:dyDescent="0.3">
      <c r="A10" s="34" t="s">
        <v>35</v>
      </c>
      <c r="B10" s="35">
        <v>3740</v>
      </c>
      <c r="C10" s="36">
        <f t="shared" si="0"/>
        <v>97.395833333333343</v>
      </c>
      <c r="D10" s="35">
        <v>3740</v>
      </c>
      <c r="E10" s="36">
        <f t="shared" si="1"/>
        <v>100</v>
      </c>
      <c r="F10" s="35">
        <v>717</v>
      </c>
      <c r="G10" s="36">
        <f t="shared" si="2"/>
        <v>47.8</v>
      </c>
      <c r="H10" s="40"/>
      <c r="I10" s="35" t="e">
        <v>#DIV/0!</v>
      </c>
      <c r="J10" s="35">
        <v>76118</v>
      </c>
      <c r="K10" s="36">
        <f t="shared" si="3"/>
        <v>146.15591397849462</v>
      </c>
      <c r="L10" s="35"/>
      <c r="M10" s="35" t="e">
        <v>#DIV/0!</v>
      </c>
      <c r="N10" s="40"/>
      <c r="O10" s="43"/>
      <c r="P10" s="36" t="e">
        <v>#DIV/0!</v>
      </c>
      <c r="Q10" s="35"/>
      <c r="R10" s="36">
        <f t="shared" si="4"/>
        <v>10217.99</v>
      </c>
      <c r="S10" s="36">
        <f t="shared" si="5"/>
        <v>137.23896634163376</v>
      </c>
      <c r="T10" s="82">
        <f t="shared" si="6"/>
        <v>23.614490409059393</v>
      </c>
      <c r="U10" s="92" t="s">
        <v>35</v>
      </c>
      <c r="V10" s="40">
        <v>3840</v>
      </c>
      <c r="W10" s="40">
        <v>3740</v>
      </c>
      <c r="X10" s="40"/>
      <c r="Y10" s="40">
        <v>100</v>
      </c>
      <c r="Z10" s="40">
        <v>1500</v>
      </c>
      <c r="AA10" s="40"/>
      <c r="AB10" s="40">
        <v>52080</v>
      </c>
      <c r="AC10" s="35"/>
      <c r="AD10" s="35"/>
      <c r="AE10" s="35"/>
      <c r="AF10" s="40">
        <v>7445.4000000000005</v>
      </c>
      <c r="AG10" s="97">
        <v>4327</v>
      </c>
    </row>
    <row r="11" spans="1:33" ht="16.5" thickBot="1" x14ac:dyDescent="0.3">
      <c r="A11" s="47" t="s">
        <v>36</v>
      </c>
      <c r="B11" s="35">
        <v>823</v>
      </c>
      <c r="C11" s="36">
        <f t="shared" si="0"/>
        <v>65.47334924423231</v>
      </c>
      <c r="D11" s="35">
        <v>823</v>
      </c>
      <c r="E11" s="36">
        <f t="shared" si="1"/>
        <v>74.412296564195302</v>
      </c>
      <c r="F11" s="35">
        <v>198</v>
      </c>
      <c r="G11" s="36">
        <f t="shared" si="2"/>
        <v>66</v>
      </c>
      <c r="H11" s="40"/>
      <c r="I11" s="35" t="e">
        <v>#DIV/0!</v>
      </c>
      <c r="J11" s="35">
        <v>7560</v>
      </c>
      <c r="K11" s="36">
        <f t="shared" si="3"/>
        <v>77.340153452685428</v>
      </c>
      <c r="L11" s="35">
        <v>20</v>
      </c>
      <c r="M11" s="35" t="e">
        <v>#DIV/0!</v>
      </c>
      <c r="N11" s="40"/>
      <c r="O11" s="43"/>
      <c r="P11" s="36" t="e">
        <v>#DIV/0!</v>
      </c>
      <c r="Q11" s="35"/>
      <c r="R11" s="36">
        <f t="shared" si="4"/>
        <v>1076.3000000000002</v>
      </c>
      <c r="S11" s="36">
        <f t="shared" si="5"/>
        <v>76.564111684154383</v>
      </c>
      <c r="T11" s="82">
        <f t="shared" si="6"/>
        <v>16.790951638065525</v>
      </c>
      <c r="U11" s="98" t="s">
        <v>36</v>
      </c>
      <c r="V11" s="40">
        <v>1257</v>
      </c>
      <c r="W11" s="40">
        <v>1106</v>
      </c>
      <c r="X11" s="40">
        <v>151</v>
      </c>
      <c r="Y11" s="40"/>
      <c r="Z11" s="40">
        <v>300</v>
      </c>
      <c r="AA11" s="40"/>
      <c r="AB11" s="40">
        <v>9775</v>
      </c>
      <c r="AC11" s="35"/>
      <c r="AD11" s="35"/>
      <c r="AE11" s="35"/>
      <c r="AF11" s="40">
        <v>1405.75</v>
      </c>
      <c r="AG11" s="97">
        <v>641</v>
      </c>
    </row>
    <row r="12" spans="1:33" ht="16.5" thickBot="1" x14ac:dyDescent="0.3">
      <c r="A12" s="47" t="s">
        <v>37</v>
      </c>
      <c r="B12" s="35">
        <v>3600</v>
      </c>
      <c r="C12" s="36">
        <f t="shared" si="0"/>
        <v>75.203676624190521</v>
      </c>
      <c r="D12" s="35">
        <v>3355</v>
      </c>
      <c r="E12" s="36">
        <f t="shared" si="1"/>
        <v>96.546762589928065</v>
      </c>
      <c r="F12" s="35">
        <v>1240</v>
      </c>
      <c r="G12" s="36">
        <f t="shared" si="2"/>
        <v>124</v>
      </c>
      <c r="H12" s="40"/>
      <c r="I12" s="35" t="e">
        <v>#DIV/0!</v>
      </c>
      <c r="J12" s="35">
        <v>47300</v>
      </c>
      <c r="K12" s="36">
        <f t="shared" si="3"/>
        <v>89.803419744601356</v>
      </c>
      <c r="L12" s="35">
        <v>110</v>
      </c>
      <c r="M12" s="35">
        <v>0</v>
      </c>
      <c r="N12" s="40"/>
      <c r="O12" s="43"/>
      <c r="P12" s="36" t="e">
        <v>#DIV/0!</v>
      </c>
      <c r="Q12" s="35"/>
      <c r="R12" s="36">
        <f t="shared" si="4"/>
        <v>6731.2</v>
      </c>
      <c r="S12" s="36">
        <f t="shared" si="5"/>
        <v>89.544241203281345</v>
      </c>
      <c r="T12" s="82">
        <f t="shared" si="6"/>
        <v>20.807418856259659</v>
      </c>
      <c r="U12" s="98" t="s">
        <v>37</v>
      </c>
      <c r="V12" s="40">
        <v>4787</v>
      </c>
      <c r="W12" s="40">
        <v>3475</v>
      </c>
      <c r="X12" s="40">
        <v>912</v>
      </c>
      <c r="Y12" s="40">
        <v>400</v>
      </c>
      <c r="Z12" s="40">
        <v>1000</v>
      </c>
      <c r="AA12" s="40"/>
      <c r="AB12" s="40">
        <v>52670.6</v>
      </c>
      <c r="AC12" s="35"/>
      <c r="AD12" s="35"/>
      <c r="AE12" s="35">
        <v>1000</v>
      </c>
      <c r="AF12" s="40">
        <v>7517.1779999999999</v>
      </c>
      <c r="AG12" s="97">
        <v>3235</v>
      </c>
    </row>
    <row r="13" spans="1:33" ht="16.5" thickBot="1" x14ac:dyDescent="0.3">
      <c r="A13" s="47" t="s">
        <v>38</v>
      </c>
      <c r="B13" s="35">
        <v>2547</v>
      </c>
      <c r="C13" s="36">
        <f t="shared" si="0"/>
        <v>83.153770812928514</v>
      </c>
      <c r="D13" s="35">
        <v>2500</v>
      </c>
      <c r="E13" s="36">
        <f t="shared" si="1"/>
        <v>152.4390243902439</v>
      </c>
      <c r="F13" s="35">
        <v>1104</v>
      </c>
      <c r="G13" s="36">
        <f t="shared" si="2"/>
        <v>101.56393744250229</v>
      </c>
      <c r="H13" s="40"/>
      <c r="I13" s="35" t="e">
        <v>#DIV/0!</v>
      </c>
      <c r="J13" s="35">
        <v>40000</v>
      </c>
      <c r="K13" s="36">
        <f t="shared" si="3"/>
        <v>84.098984504762115</v>
      </c>
      <c r="L13" s="35">
        <v>1078</v>
      </c>
      <c r="M13" s="35">
        <v>0</v>
      </c>
      <c r="N13" s="40"/>
      <c r="O13" s="43"/>
      <c r="P13" s="36" t="e">
        <v>#DIV/0!</v>
      </c>
      <c r="Q13" s="35"/>
      <c r="R13" s="36">
        <f t="shared" si="4"/>
        <v>5933.96</v>
      </c>
      <c r="S13" s="36">
        <f t="shared" si="5"/>
        <v>86.094998215410143</v>
      </c>
      <c r="T13" s="82">
        <f t="shared" si="6"/>
        <v>19.538887059598288</v>
      </c>
      <c r="U13" s="98" t="s">
        <v>38</v>
      </c>
      <c r="V13" s="40">
        <v>3063</v>
      </c>
      <c r="W13" s="40">
        <v>1640</v>
      </c>
      <c r="X13" s="40">
        <v>973</v>
      </c>
      <c r="Y13" s="40">
        <v>450</v>
      </c>
      <c r="Z13" s="40">
        <v>1087</v>
      </c>
      <c r="AA13" s="40"/>
      <c r="AB13" s="40">
        <v>47563</v>
      </c>
      <c r="AC13" s="35"/>
      <c r="AD13" s="35"/>
      <c r="AE13" s="35">
        <v>1000</v>
      </c>
      <c r="AF13" s="40">
        <v>6892.34</v>
      </c>
      <c r="AG13" s="95">
        <v>3037</v>
      </c>
    </row>
    <row r="14" spans="1:33" ht="16.5" thickBot="1" x14ac:dyDescent="0.3">
      <c r="A14" s="47" t="s">
        <v>39</v>
      </c>
      <c r="B14" s="35">
        <v>1705</v>
      </c>
      <c r="C14" s="36">
        <f t="shared" si="0"/>
        <v>103.64741641337385</v>
      </c>
      <c r="D14" s="35">
        <v>1467</v>
      </c>
      <c r="E14" s="36">
        <f t="shared" si="1"/>
        <v>101.03305785123966</v>
      </c>
      <c r="F14" s="40">
        <v>233</v>
      </c>
      <c r="G14" s="36">
        <f t="shared" si="2"/>
        <v>116.5</v>
      </c>
      <c r="H14" s="40"/>
      <c r="I14" s="35" t="e">
        <v>#DIV/0!</v>
      </c>
      <c r="J14" s="35">
        <v>21905</v>
      </c>
      <c r="K14" s="36">
        <f t="shared" si="3"/>
        <v>141.32258064516131</v>
      </c>
      <c r="L14" s="35"/>
      <c r="M14" s="35" t="e">
        <v>#DIV/0!</v>
      </c>
      <c r="N14" s="40"/>
      <c r="O14" s="43"/>
      <c r="P14" s="36" t="e">
        <v>#DIV/0!</v>
      </c>
      <c r="Q14" s="35"/>
      <c r="R14" s="36">
        <f t="shared" si="4"/>
        <v>2952.5</v>
      </c>
      <c r="S14" s="36">
        <f t="shared" si="5"/>
        <v>140.26128266033254</v>
      </c>
      <c r="T14" s="82">
        <f t="shared" si="6"/>
        <v>27.0128087831656</v>
      </c>
      <c r="U14" s="98" t="s">
        <v>39</v>
      </c>
      <c r="V14" s="40">
        <v>1645</v>
      </c>
      <c r="W14" s="40">
        <v>1452</v>
      </c>
      <c r="X14" s="40"/>
      <c r="Y14" s="40">
        <v>193</v>
      </c>
      <c r="Z14" s="40">
        <v>200</v>
      </c>
      <c r="AA14" s="40"/>
      <c r="AB14" s="40">
        <v>15500</v>
      </c>
      <c r="AC14" s="35"/>
      <c r="AD14" s="35"/>
      <c r="AE14" s="35"/>
      <c r="AF14" s="40">
        <v>2105</v>
      </c>
      <c r="AG14" s="97">
        <v>1093</v>
      </c>
    </row>
    <row r="15" spans="1:33" ht="16.5" thickBot="1" x14ac:dyDescent="0.3">
      <c r="A15" s="47" t="s">
        <v>40</v>
      </c>
      <c r="B15" s="35">
        <v>2211</v>
      </c>
      <c r="C15" s="36">
        <f t="shared" si="0"/>
        <v>101.14364135407136</v>
      </c>
      <c r="D15" s="35">
        <v>2036</v>
      </c>
      <c r="E15" s="36">
        <f t="shared" si="1"/>
        <v>100</v>
      </c>
      <c r="F15" s="35">
        <v>535</v>
      </c>
      <c r="G15" s="36">
        <f t="shared" si="2"/>
        <v>62.941176470588232</v>
      </c>
      <c r="H15" s="35"/>
      <c r="I15" s="35" t="e">
        <v>#DIV/0!</v>
      </c>
      <c r="J15" s="35">
        <v>22728</v>
      </c>
      <c r="K15" s="36">
        <f t="shared" si="3"/>
        <v>113.64000000000001</v>
      </c>
      <c r="L15" s="35">
        <v>687</v>
      </c>
      <c r="M15" s="35">
        <v>0</v>
      </c>
      <c r="N15" s="40"/>
      <c r="O15" s="43"/>
      <c r="P15" s="36" t="e">
        <v>#DIV/0!</v>
      </c>
      <c r="Q15" s="35"/>
      <c r="R15" s="36">
        <f t="shared" si="4"/>
        <v>3346.53</v>
      </c>
      <c r="S15" s="36">
        <f t="shared" si="5"/>
        <v>108.98974108451394</v>
      </c>
      <c r="T15" s="82">
        <f t="shared" si="6"/>
        <v>21.034129478315524</v>
      </c>
      <c r="U15" s="98" t="s">
        <v>40</v>
      </c>
      <c r="V15" s="40">
        <v>2186</v>
      </c>
      <c r="W15" s="40">
        <v>2036</v>
      </c>
      <c r="X15" s="40"/>
      <c r="Y15" s="40">
        <v>150</v>
      </c>
      <c r="Z15" s="40">
        <v>850</v>
      </c>
      <c r="AA15" s="40"/>
      <c r="AB15" s="40">
        <v>20000</v>
      </c>
      <c r="AC15" s="35"/>
      <c r="AD15" s="35"/>
      <c r="AE15" s="35">
        <v>400</v>
      </c>
      <c r="AF15" s="40">
        <v>3070.5</v>
      </c>
      <c r="AG15" s="97">
        <v>1591</v>
      </c>
    </row>
    <row r="16" spans="1:33" ht="16.5" thickBot="1" x14ac:dyDescent="0.3">
      <c r="A16" s="47" t="s">
        <v>41</v>
      </c>
      <c r="B16" s="35">
        <v>199</v>
      </c>
      <c r="C16" s="36">
        <f t="shared" si="0"/>
        <v>100</v>
      </c>
      <c r="D16" s="35">
        <v>24</v>
      </c>
      <c r="E16" s="36">
        <f t="shared" si="1"/>
        <v>100</v>
      </c>
      <c r="F16" s="35"/>
      <c r="G16" s="36" t="e">
        <f t="shared" si="2"/>
        <v>#DIV/0!</v>
      </c>
      <c r="H16" s="48">
        <v>273</v>
      </c>
      <c r="I16" s="35">
        <f>H16/AA16*100</f>
        <v>78</v>
      </c>
      <c r="J16" s="35"/>
      <c r="K16" s="36" t="e">
        <f t="shared" si="3"/>
        <v>#DIV/0!</v>
      </c>
      <c r="L16" s="35"/>
      <c r="M16" s="35" t="e">
        <v>#DIV/0!</v>
      </c>
      <c r="N16" s="40"/>
      <c r="O16" s="43"/>
      <c r="P16" s="36" t="e">
        <v>#DIV/0!</v>
      </c>
      <c r="Q16" s="35"/>
      <c r="R16" s="36">
        <f t="shared" si="4"/>
        <v>171.99</v>
      </c>
      <c r="S16" s="36" t="e">
        <f t="shared" si="5"/>
        <v>#DIV/0!</v>
      </c>
      <c r="T16" s="82" t="e">
        <f t="shared" si="6"/>
        <v>#DIV/0!</v>
      </c>
      <c r="U16" s="98" t="s">
        <v>41</v>
      </c>
      <c r="V16" s="40">
        <v>199</v>
      </c>
      <c r="W16" s="40">
        <v>24</v>
      </c>
      <c r="X16" s="40"/>
      <c r="Y16" s="40">
        <v>175</v>
      </c>
      <c r="Z16" s="40"/>
      <c r="AA16" s="40">
        <v>350</v>
      </c>
      <c r="AB16" s="40"/>
      <c r="AC16" s="35"/>
      <c r="AD16" s="35"/>
      <c r="AE16" s="35"/>
      <c r="AF16" s="40">
        <v>0</v>
      </c>
      <c r="AG16" s="95"/>
    </row>
    <row r="17" spans="1:33" ht="16.5" thickBot="1" x14ac:dyDescent="0.3">
      <c r="A17" s="47" t="s">
        <v>42</v>
      </c>
      <c r="B17" s="35">
        <v>7572</v>
      </c>
      <c r="C17" s="36">
        <f t="shared" si="0"/>
        <v>100</v>
      </c>
      <c r="D17" s="35">
        <v>7572</v>
      </c>
      <c r="E17" s="36">
        <f t="shared" si="1"/>
        <v>100</v>
      </c>
      <c r="F17" s="35">
        <v>1853</v>
      </c>
      <c r="G17" s="36">
        <f t="shared" si="2"/>
        <v>102.94444444444444</v>
      </c>
      <c r="H17" s="49"/>
      <c r="I17" s="50" t="e">
        <v>#DIV/0!</v>
      </c>
      <c r="J17" s="35">
        <v>111007</v>
      </c>
      <c r="K17" s="36">
        <f t="shared" si="3"/>
        <v>111.00699999999999</v>
      </c>
      <c r="L17" s="35">
        <v>1217</v>
      </c>
      <c r="M17" s="35">
        <v>0</v>
      </c>
      <c r="N17" s="40"/>
      <c r="O17" s="43"/>
      <c r="P17" s="36" t="e">
        <v>#DIV/0!</v>
      </c>
      <c r="Q17" s="35"/>
      <c r="R17" s="36">
        <f t="shared" si="4"/>
        <v>15532.5</v>
      </c>
      <c r="S17" s="36">
        <f t="shared" si="5"/>
        <v>110.10491245480966</v>
      </c>
      <c r="T17" s="82">
        <f t="shared" si="6"/>
        <v>25.239681507962302</v>
      </c>
      <c r="U17" s="98" t="s">
        <v>42</v>
      </c>
      <c r="V17" s="40">
        <v>7572</v>
      </c>
      <c r="W17" s="41">
        <v>7572</v>
      </c>
      <c r="X17" s="41"/>
      <c r="Y17" s="41"/>
      <c r="Z17" s="41">
        <v>1800</v>
      </c>
      <c r="AA17" s="41"/>
      <c r="AB17" s="41">
        <v>100000</v>
      </c>
      <c r="AC17" s="41"/>
      <c r="AD17" s="41"/>
      <c r="AE17" s="41">
        <v>1350</v>
      </c>
      <c r="AF17" s="40">
        <v>14107</v>
      </c>
      <c r="AG17" s="93">
        <v>6154</v>
      </c>
    </row>
    <row r="18" spans="1:33" ht="16.5" thickBot="1" x14ac:dyDescent="0.3">
      <c r="A18" s="51" t="s">
        <v>43</v>
      </c>
      <c r="B18" s="35">
        <v>1350</v>
      </c>
      <c r="C18" s="36">
        <f t="shared" si="0"/>
        <v>100</v>
      </c>
      <c r="D18" s="35">
        <v>1350</v>
      </c>
      <c r="E18" s="36">
        <f t="shared" si="1"/>
        <v>100</v>
      </c>
      <c r="F18" s="35">
        <v>600</v>
      </c>
      <c r="G18" s="36">
        <f t="shared" si="2"/>
        <v>109.09090909090908</v>
      </c>
      <c r="H18" s="49"/>
      <c r="I18" s="50" t="e">
        <v>#DIV/0!</v>
      </c>
      <c r="J18" s="35">
        <v>18000</v>
      </c>
      <c r="K18" s="36">
        <f t="shared" si="3"/>
        <v>105.88235294117648</v>
      </c>
      <c r="L18" s="35">
        <v>100</v>
      </c>
      <c r="M18" s="35" t="e">
        <v>#DIV/0!</v>
      </c>
      <c r="N18" s="40"/>
      <c r="O18" s="43"/>
      <c r="P18" s="36" t="e">
        <v>#DIV/0!</v>
      </c>
      <c r="Q18" s="35"/>
      <c r="R18" s="36">
        <f t="shared" si="4"/>
        <v>2632</v>
      </c>
      <c r="S18" s="36">
        <f t="shared" si="5"/>
        <v>107.10071210579856</v>
      </c>
      <c r="T18" s="82">
        <f t="shared" si="6"/>
        <v>18.457223001402525</v>
      </c>
      <c r="U18" s="99" t="s">
        <v>43</v>
      </c>
      <c r="V18" s="40">
        <v>1350</v>
      </c>
      <c r="W18" s="41">
        <v>1350</v>
      </c>
      <c r="X18" s="41"/>
      <c r="Y18" s="41"/>
      <c r="Z18" s="41">
        <v>550</v>
      </c>
      <c r="AA18" s="41"/>
      <c r="AB18" s="41">
        <v>17000</v>
      </c>
      <c r="AC18" s="41"/>
      <c r="AD18" s="41"/>
      <c r="AE18" s="41"/>
      <c r="AF18" s="40">
        <v>2457.5</v>
      </c>
      <c r="AG18" s="95">
        <v>1426</v>
      </c>
    </row>
    <row r="19" spans="1:33" ht="16.5" thickBot="1" x14ac:dyDescent="0.3">
      <c r="A19" s="51" t="s">
        <v>44</v>
      </c>
      <c r="B19" s="35">
        <v>160</v>
      </c>
      <c r="C19" s="36">
        <f t="shared" si="0"/>
        <v>93.023255813953483</v>
      </c>
      <c r="D19" s="35">
        <v>160</v>
      </c>
      <c r="E19" s="36">
        <f t="shared" si="1"/>
        <v>93.023255813953483</v>
      </c>
      <c r="F19" s="35">
        <v>250</v>
      </c>
      <c r="G19" s="36">
        <f t="shared" si="2"/>
        <v>100</v>
      </c>
      <c r="H19" s="49"/>
      <c r="I19" s="50" t="e">
        <v>#DIV/0!</v>
      </c>
      <c r="J19" s="35">
        <v>1150</v>
      </c>
      <c r="K19" s="36">
        <f t="shared" si="3"/>
        <v>57.499999999999993</v>
      </c>
      <c r="L19" s="35">
        <v>50</v>
      </c>
      <c r="M19" s="35">
        <v>0</v>
      </c>
      <c r="N19" s="40"/>
      <c r="O19" s="43"/>
      <c r="P19" s="36" t="e">
        <v>#DIV/0!</v>
      </c>
      <c r="Q19" s="35"/>
      <c r="R19" s="36">
        <f t="shared" si="4"/>
        <v>273</v>
      </c>
      <c r="S19" s="36">
        <f t="shared" si="5"/>
        <v>65.546218487394952</v>
      </c>
      <c r="T19" s="82">
        <f t="shared" si="6"/>
        <v>25.277777777777779</v>
      </c>
      <c r="U19" s="99" t="s">
        <v>44</v>
      </c>
      <c r="V19" s="40">
        <v>172</v>
      </c>
      <c r="W19" s="41">
        <v>172</v>
      </c>
      <c r="X19" s="41"/>
      <c r="Y19" s="41"/>
      <c r="Z19" s="41">
        <v>250</v>
      </c>
      <c r="AA19" s="41"/>
      <c r="AB19" s="41">
        <v>2000</v>
      </c>
      <c r="AC19" s="41"/>
      <c r="AD19" s="41"/>
      <c r="AE19" s="41">
        <v>200</v>
      </c>
      <c r="AF19" s="40">
        <v>416.5</v>
      </c>
      <c r="AG19" s="95">
        <v>108</v>
      </c>
    </row>
    <row r="20" spans="1:33" ht="16.5" thickBot="1" x14ac:dyDescent="0.3">
      <c r="A20" s="52" t="s">
        <v>45</v>
      </c>
      <c r="B20" s="35">
        <v>134</v>
      </c>
      <c r="C20" s="36">
        <f t="shared" si="0"/>
        <v>100</v>
      </c>
      <c r="D20" s="35">
        <v>134</v>
      </c>
      <c r="E20" s="36">
        <f t="shared" si="1"/>
        <v>100</v>
      </c>
      <c r="F20" s="35">
        <v>150</v>
      </c>
      <c r="G20" s="36">
        <f t="shared" si="2"/>
        <v>88.235294117647058</v>
      </c>
      <c r="H20" s="49"/>
      <c r="I20" s="50" t="e">
        <v>#DIV/0!</v>
      </c>
      <c r="J20" s="35"/>
      <c r="K20" s="36" t="e">
        <f t="shared" si="3"/>
        <v>#DIV/0!</v>
      </c>
      <c r="L20" s="35"/>
      <c r="M20" s="35" t="e">
        <v>#DIV/0!</v>
      </c>
      <c r="N20" s="40"/>
      <c r="O20" s="43"/>
      <c r="P20" s="36" t="e">
        <v>#DIV/0!</v>
      </c>
      <c r="Q20" s="35"/>
      <c r="R20" s="36">
        <f t="shared" si="4"/>
        <v>67.5</v>
      </c>
      <c r="S20" s="36">
        <f t="shared" si="5"/>
        <v>88.235294117647058</v>
      </c>
      <c r="T20" s="82">
        <f t="shared" si="6"/>
        <v>18.243243243243242</v>
      </c>
      <c r="U20" s="100" t="s">
        <v>45</v>
      </c>
      <c r="V20" s="40">
        <v>134</v>
      </c>
      <c r="W20" s="41">
        <v>134</v>
      </c>
      <c r="X20" s="41"/>
      <c r="Y20" s="41"/>
      <c r="Z20" s="41">
        <v>170</v>
      </c>
      <c r="AA20" s="41"/>
      <c r="AB20" s="41"/>
      <c r="AC20" s="41"/>
      <c r="AD20" s="41"/>
      <c r="AE20" s="41"/>
      <c r="AF20" s="40">
        <v>76.5</v>
      </c>
      <c r="AG20" s="95">
        <v>37</v>
      </c>
    </row>
    <row r="21" spans="1:33" ht="15.75" thickBot="1" x14ac:dyDescent="0.3">
      <c r="A21" s="53" t="s">
        <v>46</v>
      </c>
      <c r="B21" s="35">
        <v>1236</v>
      </c>
      <c r="C21" s="36">
        <f t="shared" si="0"/>
        <v>96.789350039154272</v>
      </c>
      <c r="D21" s="35">
        <v>1236</v>
      </c>
      <c r="E21" s="36">
        <f t="shared" si="1"/>
        <v>96.789350039154272</v>
      </c>
      <c r="F21" s="35">
        <v>525</v>
      </c>
      <c r="G21" s="36" t="e">
        <f t="shared" si="2"/>
        <v>#DIV/0!</v>
      </c>
      <c r="H21" s="49"/>
      <c r="I21" s="50" t="e">
        <v>#DIV/0!</v>
      </c>
      <c r="J21" s="35">
        <v>7413</v>
      </c>
      <c r="K21" s="36" t="e">
        <f t="shared" si="3"/>
        <v>#DIV/0!</v>
      </c>
      <c r="L21" s="35"/>
      <c r="M21" s="35" t="e">
        <v>#DIV/0!</v>
      </c>
      <c r="N21" s="40"/>
      <c r="O21" s="43"/>
      <c r="P21" s="36" t="e">
        <v>#DIV/0!</v>
      </c>
      <c r="Q21" s="35"/>
      <c r="R21" s="36">
        <f t="shared" si="4"/>
        <v>1199.94</v>
      </c>
      <c r="S21" s="36" t="e">
        <f t="shared" si="5"/>
        <v>#DIV/0!</v>
      </c>
      <c r="T21" s="82">
        <f t="shared" si="6"/>
        <v>13.028664495114006</v>
      </c>
      <c r="U21" s="54" t="s">
        <v>47</v>
      </c>
      <c r="V21" s="40">
        <v>1277</v>
      </c>
      <c r="W21" s="41">
        <v>1277</v>
      </c>
      <c r="X21" s="41"/>
      <c r="Y21" s="41"/>
      <c r="Z21" s="41"/>
      <c r="AA21" s="41"/>
      <c r="AB21" s="41"/>
      <c r="AC21" s="41"/>
      <c r="AD21" s="41"/>
      <c r="AE21" s="41"/>
      <c r="AF21" s="40">
        <v>0</v>
      </c>
      <c r="AG21" s="95">
        <v>921</v>
      </c>
    </row>
    <row r="22" spans="1:33" ht="15.75" thickBot="1" x14ac:dyDescent="0.3">
      <c r="A22" s="53" t="s">
        <v>48</v>
      </c>
      <c r="B22" s="35">
        <f t="shared" ref="B22" si="7">SUM(D22)</f>
        <v>372</v>
      </c>
      <c r="C22" s="36" t="e">
        <f t="shared" si="0"/>
        <v>#DIV/0!</v>
      </c>
      <c r="D22" s="35">
        <v>372</v>
      </c>
      <c r="E22" s="36" t="e">
        <f t="shared" si="1"/>
        <v>#DIV/0!</v>
      </c>
      <c r="F22" s="35"/>
      <c r="G22" s="36" t="e">
        <f t="shared" si="2"/>
        <v>#DIV/0!</v>
      </c>
      <c r="H22" s="55"/>
      <c r="I22" s="35" t="e">
        <v>#DIV/0!</v>
      </c>
      <c r="J22" s="35">
        <v>2230</v>
      </c>
      <c r="K22" s="36" t="e">
        <f t="shared" si="3"/>
        <v>#DIV/0!</v>
      </c>
      <c r="L22" s="35"/>
      <c r="M22" s="35" t="e">
        <v>#DIV/0!</v>
      </c>
      <c r="N22" s="40"/>
      <c r="O22" s="43"/>
      <c r="P22" s="36" t="e">
        <v>#DIV/0!</v>
      </c>
      <c r="Q22" s="35"/>
      <c r="R22" s="36">
        <f t="shared" si="4"/>
        <v>289.90000000000003</v>
      </c>
      <c r="S22" s="36" t="e">
        <f t="shared" si="5"/>
        <v>#DIV/0!</v>
      </c>
      <c r="T22" s="82" t="e">
        <f t="shared" si="6"/>
        <v>#DIV/0!</v>
      </c>
      <c r="U22" s="54"/>
      <c r="V22" s="40">
        <v>0</v>
      </c>
      <c r="W22" s="41"/>
      <c r="X22" s="41"/>
      <c r="Y22" s="41"/>
      <c r="Z22" s="41"/>
      <c r="AA22" s="41"/>
      <c r="AB22" s="41"/>
      <c r="AC22" s="41"/>
      <c r="AD22" s="41"/>
      <c r="AE22" s="41"/>
      <c r="AF22" s="40">
        <v>0</v>
      </c>
      <c r="AG22" s="95"/>
    </row>
    <row r="23" spans="1:33" ht="15.75" thickBot="1" x14ac:dyDescent="0.3">
      <c r="A23" s="56" t="s">
        <v>49</v>
      </c>
      <c r="B23" s="35">
        <f>SUM(B5:B22)</f>
        <v>34642</v>
      </c>
      <c r="C23" s="36">
        <f t="shared" si="0"/>
        <v>94.125638517552431</v>
      </c>
      <c r="D23" s="57">
        <f>SUM(D5:D22)</f>
        <v>32218</v>
      </c>
      <c r="E23" s="58">
        <f>D23/W23*100</f>
        <v>101.81392997092655</v>
      </c>
      <c r="F23" s="57">
        <f>SUM(F5:F22)</f>
        <v>9479</v>
      </c>
      <c r="G23" s="36">
        <f t="shared" si="2"/>
        <v>88.119364134981865</v>
      </c>
      <c r="H23" s="57">
        <f>SUM(H16:H22)</f>
        <v>273</v>
      </c>
      <c r="I23" s="58">
        <v>0</v>
      </c>
      <c r="J23" s="57">
        <f>SUM(J5:J22)</f>
        <v>484085</v>
      </c>
      <c r="K23" s="36">
        <f t="shared" si="3"/>
        <v>104.64698005960371</v>
      </c>
      <c r="L23" s="57">
        <f>SUM(L5:L22)</f>
        <v>5603</v>
      </c>
      <c r="M23" s="58">
        <v>0</v>
      </c>
      <c r="N23" s="57">
        <v>0</v>
      </c>
      <c r="O23" s="59">
        <v>0</v>
      </c>
      <c r="P23" s="58" t="e">
        <v>#DIV/0!</v>
      </c>
      <c r="Q23" s="57">
        <v>0</v>
      </c>
      <c r="R23" s="57">
        <f>SUM(R5:R22)</f>
        <v>68601.25</v>
      </c>
      <c r="S23" s="36">
        <f t="shared" si="5"/>
        <v>103.15020706049398</v>
      </c>
      <c r="T23" s="82">
        <f>R23/AG23*10</f>
        <v>21.670852287086177</v>
      </c>
      <c r="U23" s="101" t="s">
        <v>50</v>
      </c>
      <c r="V23" s="102">
        <v>36804</v>
      </c>
      <c r="W23" s="103">
        <v>31644</v>
      </c>
      <c r="X23" s="104">
        <v>2656</v>
      </c>
      <c r="Y23" s="104">
        <v>2504</v>
      </c>
      <c r="Z23" s="104">
        <v>10757</v>
      </c>
      <c r="AA23" s="104">
        <v>350</v>
      </c>
      <c r="AB23" s="104">
        <v>462588.6</v>
      </c>
      <c r="AC23" s="104">
        <v>0</v>
      </c>
      <c r="AD23" s="104">
        <v>0</v>
      </c>
      <c r="AE23" s="104">
        <v>6950</v>
      </c>
      <c r="AF23" s="104">
        <v>66506.168000000005</v>
      </c>
      <c r="AG23" s="105">
        <f>SUM(AG5:AG22)</f>
        <v>31656</v>
      </c>
    </row>
    <row r="24" spans="1:33" x14ac:dyDescent="0.25">
      <c r="A24" s="60" t="s">
        <v>51</v>
      </c>
      <c r="B24" s="35">
        <v>35892</v>
      </c>
      <c r="C24" s="35">
        <v>95.816759657225234</v>
      </c>
      <c r="D24" s="61">
        <v>31452</v>
      </c>
      <c r="E24" s="35">
        <v>96.790275426988771</v>
      </c>
      <c r="F24" s="61">
        <v>13381</v>
      </c>
      <c r="G24" s="35">
        <v>111.64789319983312</v>
      </c>
      <c r="H24" s="61">
        <v>291</v>
      </c>
      <c r="I24" s="35">
        <v>97</v>
      </c>
      <c r="J24" s="61">
        <v>414755</v>
      </c>
      <c r="K24" s="35">
        <v>84.898225704764471</v>
      </c>
      <c r="L24" s="61">
        <v>8890</v>
      </c>
      <c r="M24" s="35">
        <v>113.39285714285714</v>
      </c>
      <c r="N24" s="61">
        <v>0</v>
      </c>
      <c r="O24" s="62">
        <v>0</v>
      </c>
      <c r="P24" s="35">
        <v>0</v>
      </c>
      <c r="Q24" s="61"/>
      <c r="R24" s="61">
        <v>62078.73</v>
      </c>
      <c r="S24" s="36">
        <v>178.11741988425575</v>
      </c>
      <c r="T24" s="63">
        <v>18.450004458049754</v>
      </c>
      <c r="U24" s="83"/>
      <c r="V24" s="64"/>
      <c r="W24" s="65"/>
      <c r="X24" s="64"/>
      <c r="Y24" s="65"/>
      <c r="Z24" s="66"/>
      <c r="AA24" s="65"/>
      <c r="AB24" s="66"/>
      <c r="AC24" s="66"/>
      <c r="AD24" s="66"/>
      <c r="AE24" s="66"/>
      <c r="AF24" s="67"/>
      <c r="AG24" s="64"/>
    </row>
    <row r="25" spans="1:33" x14ac:dyDescent="0.25">
      <c r="A25" s="68" t="s">
        <v>52</v>
      </c>
      <c r="B25" s="35">
        <f>B23-B24</f>
        <v>-1250</v>
      </c>
      <c r="C25" s="35"/>
      <c r="D25" s="35">
        <f>D23-D24</f>
        <v>766</v>
      </c>
      <c r="E25" s="35"/>
      <c r="F25" s="35">
        <f>F23-F24</f>
        <v>-3902</v>
      </c>
      <c r="G25" s="35">
        <v>6.0189269191117001E-2</v>
      </c>
      <c r="H25" s="35">
        <f>H23-H24</f>
        <v>-18</v>
      </c>
      <c r="I25" s="35"/>
      <c r="J25" s="44">
        <v>19504</v>
      </c>
      <c r="K25" s="35"/>
      <c r="L25" s="61">
        <v>0</v>
      </c>
      <c r="M25" s="35"/>
      <c r="N25" s="44">
        <v>0</v>
      </c>
      <c r="O25" s="69"/>
      <c r="P25" s="35"/>
      <c r="Q25" s="35">
        <v>0</v>
      </c>
      <c r="R25" s="44">
        <f>R23-R24</f>
        <v>6522.5199999999968</v>
      </c>
      <c r="S25" s="35"/>
      <c r="T25" s="70">
        <f>T23-T24</f>
        <v>3.2208478290364226</v>
      </c>
      <c r="U25" s="71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72"/>
    </row>
    <row r="26" spans="1:33" x14ac:dyDescent="0.25">
      <c r="A26" s="73" t="s">
        <v>53</v>
      </c>
      <c r="B26" s="35">
        <f>B23/B24*100</f>
        <v>96.517329767079019</v>
      </c>
      <c r="C26" s="35"/>
      <c r="D26" s="35">
        <f>D23/D24*100</f>
        <v>102.43545720462927</v>
      </c>
      <c r="E26" s="35"/>
      <c r="F26" s="35">
        <f>F23/F24*100</f>
        <v>70.839249682385471</v>
      </c>
      <c r="G26" s="35"/>
      <c r="H26" s="35">
        <f>H23/H24*100</f>
        <v>93.814432989690715</v>
      </c>
      <c r="I26" s="35"/>
      <c r="J26" s="74">
        <f>J23/J24*100</f>
        <v>116.71589251485817</v>
      </c>
      <c r="K26" s="35"/>
      <c r="L26" s="61">
        <v>0</v>
      </c>
      <c r="M26" s="35"/>
      <c r="N26" s="35" t="e">
        <v>#DIV/0!</v>
      </c>
      <c r="O26" s="75"/>
      <c r="P26" s="35"/>
      <c r="Q26" s="35"/>
      <c r="R26" s="35">
        <f>R23/R24*100</f>
        <v>110.50685154158275</v>
      </c>
      <c r="S26" s="35"/>
      <c r="T26" s="76">
        <f>T23/T24*100</f>
        <v>117.45716558692301</v>
      </c>
      <c r="U26" s="77"/>
      <c r="V26" s="78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</row>
    <row r="27" spans="1:33" x14ac:dyDescent="0.25">
      <c r="A27" s="79"/>
      <c r="B27" s="64"/>
      <c r="C27" s="64"/>
      <c r="D27" s="64"/>
      <c r="E27" s="64"/>
      <c r="F27" s="64"/>
      <c r="G27" s="64"/>
      <c r="H27" s="64"/>
      <c r="I27" s="64"/>
      <c r="J27" s="64"/>
      <c r="K27" s="67"/>
      <c r="L27" s="67"/>
      <c r="M27" s="67"/>
      <c r="N27" s="64"/>
      <c r="O27" s="64"/>
      <c r="P27" s="64"/>
      <c r="Q27" s="64"/>
      <c r="R27" s="64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</row>
  </sheetData>
  <mergeCells count="12">
    <mergeCell ref="V2:V4"/>
    <mergeCell ref="W2:W4"/>
    <mergeCell ref="X2:X4"/>
    <mergeCell ref="Y2:Y4"/>
    <mergeCell ref="Z2:AF3"/>
    <mergeCell ref="AG2:AG4"/>
    <mergeCell ref="N1:T1"/>
    <mergeCell ref="A2:A4"/>
    <mergeCell ref="B2:E3"/>
    <mergeCell ref="F2:S3"/>
    <mergeCell ref="T2:T4"/>
    <mergeCell ref="U2:U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2023-09-20T07:47:02Z</dcterms:modified>
</cp:coreProperties>
</file>