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5440" windowHeight="11955"/>
  </bookViews>
  <sheets>
    <sheet name="11.08.2023 г." sheetId="7" r:id="rId1"/>
  </sheets>
  <calcPr calcId="145621"/>
</workbook>
</file>

<file path=xl/calcChain.xml><?xml version="1.0" encoding="utf-8"?>
<calcChain xmlns="http://schemas.openxmlformats.org/spreadsheetml/2006/main">
  <c r="Q27" i="7" l="1"/>
  <c r="J27" i="7"/>
  <c r="H27" i="7"/>
  <c r="AD25" i="7"/>
  <c r="AC25" i="7"/>
  <c r="AB25" i="7"/>
  <c r="AA25" i="7"/>
  <c r="Z25" i="7"/>
  <c r="Y25" i="7"/>
  <c r="W25" i="7"/>
  <c r="V25" i="7"/>
  <c r="V27" i="7" s="1"/>
  <c r="U25" i="7"/>
  <c r="U27" i="7" s="1"/>
  <c r="S25" i="7"/>
  <c r="T25" i="7" s="1"/>
  <c r="Q25" i="7"/>
  <c r="O25" i="7"/>
  <c r="O27" i="7" s="1"/>
  <c r="M25" i="7"/>
  <c r="M27" i="7" s="1"/>
  <c r="K25" i="7"/>
  <c r="N25" i="7" s="1"/>
  <c r="J25" i="7"/>
  <c r="H25" i="7"/>
  <c r="I25" i="7" s="1"/>
  <c r="G25" i="7"/>
  <c r="G27" i="7" s="1"/>
  <c r="E25" i="7"/>
  <c r="E27" i="7" s="1"/>
  <c r="D25" i="7"/>
  <c r="W24" i="7"/>
  <c r="T24" i="7"/>
  <c r="R24" i="7"/>
  <c r="P24" i="7"/>
  <c r="N24" i="7"/>
  <c r="L24" i="7"/>
  <c r="I24" i="7"/>
  <c r="F24" i="7"/>
  <c r="B24" i="7"/>
  <c r="C24" i="7" s="1"/>
  <c r="W23" i="7"/>
  <c r="T23" i="7"/>
  <c r="R23" i="7"/>
  <c r="P23" i="7"/>
  <c r="N23" i="7"/>
  <c r="L23" i="7"/>
  <c r="I23" i="7"/>
  <c r="F23" i="7"/>
  <c r="C23" i="7"/>
  <c r="B23" i="7"/>
  <c r="W22" i="7"/>
  <c r="T22" i="7"/>
  <c r="R22" i="7"/>
  <c r="P22" i="7"/>
  <c r="N22" i="7"/>
  <c r="L22" i="7"/>
  <c r="I22" i="7"/>
  <c r="F22" i="7"/>
  <c r="B22" i="7"/>
  <c r="C22" i="7" s="1"/>
  <c r="W21" i="7"/>
  <c r="T21" i="7"/>
  <c r="R21" i="7"/>
  <c r="P21" i="7"/>
  <c r="N21" i="7"/>
  <c r="L21" i="7"/>
  <c r="I21" i="7"/>
  <c r="F21" i="7"/>
  <c r="C21" i="7"/>
  <c r="B21" i="7"/>
  <c r="W20" i="7"/>
  <c r="T20" i="7"/>
  <c r="R20" i="7"/>
  <c r="P20" i="7"/>
  <c r="N20" i="7"/>
  <c r="L20" i="7"/>
  <c r="I20" i="7"/>
  <c r="F20" i="7"/>
  <c r="B20" i="7"/>
  <c r="C20" i="7" s="1"/>
  <c r="W19" i="7"/>
  <c r="T19" i="7"/>
  <c r="R19" i="7"/>
  <c r="P19" i="7"/>
  <c r="N19" i="7"/>
  <c r="L19" i="7"/>
  <c r="I19" i="7"/>
  <c r="F19" i="7"/>
  <c r="C19" i="7"/>
  <c r="B19" i="7"/>
  <c r="W18" i="7"/>
  <c r="T18" i="7"/>
  <c r="R18" i="7"/>
  <c r="P18" i="7"/>
  <c r="N18" i="7"/>
  <c r="L18" i="7"/>
  <c r="I18" i="7"/>
  <c r="F18" i="7"/>
  <c r="B18" i="7"/>
  <c r="C18" i="7" s="1"/>
  <c r="W17" i="7"/>
  <c r="T17" i="7"/>
  <c r="R17" i="7"/>
  <c r="P17" i="7"/>
  <c r="N17" i="7"/>
  <c r="L17" i="7"/>
  <c r="I17" i="7"/>
  <c r="F17" i="7"/>
  <c r="C17" i="7"/>
  <c r="B17" i="7"/>
  <c r="W16" i="7"/>
  <c r="T16" i="7"/>
  <c r="R16" i="7"/>
  <c r="P16" i="7"/>
  <c r="N16" i="7"/>
  <c r="L16" i="7"/>
  <c r="I16" i="7"/>
  <c r="F16" i="7"/>
  <c r="B16" i="7"/>
  <c r="C16" i="7" s="1"/>
  <c r="W15" i="7"/>
  <c r="T15" i="7"/>
  <c r="R15" i="7"/>
  <c r="P15" i="7"/>
  <c r="N15" i="7"/>
  <c r="L15" i="7"/>
  <c r="I15" i="7"/>
  <c r="F15" i="7"/>
  <c r="C15" i="7"/>
  <c r="B15" i="7"/>
  <c r="W14" i="7"/>
  <c r="T14" i="7"/>
  <c r="R14" i="7"/>
  <c r="P14" i="7"/>
  <c r="N14" i="7"/>
  <c r="L14" i="7"/>
  <c r="I14" i="7"/>
  <c r="F14" i="7"/>
  <c r="B14" i="7"/>
  <c r="C14" i="7" s="1"/>
  <c r="W13" i="7"/>
  <c r="T13" i="7"/>
  <c r="R13" i="7"/>
  <c r="P13" i="7"/>
  <c r="N13" i="7"/>
  <c r="L13" i="7"/>
  <c r="I13" i="7"/>
  <c r="F13" i="7"/>
  <c r="B13" i="7"/>
  <c r="C13" i="7" s="1"/>
  <c r="W12" i="7"/>
  <c r="T12" i="7"/>
  <c r="R12" i="7"/>
  <c r="P12" i="7"/>
  <c r="N12" i="7"/>
  <c r="L12" i="7"/>
  <c r="I12" i="7"/>
  <c r="F12" i="7"/>
  <c r="B12" i="7"/>
  <c r="C12" i="7" s="1"/>
  <c r="W11" i="7"/>
  <c r="T11" i="7"/>
  <c r="R11" i="7"/>
  <c r="P11" i="7"/>
  <c r="N11" i="7"/>
  <c r="L11" i="7"/>
  <c r="I11" i="7"/>
  <c r="F11" i="7"/>
  <c r="C11" i="7"/>
  <c r="B11" i="7"/>
  <c r="W10" i="7"/>
  <c r="T10" i="7"/>
  <c r="R10" i="7"/>
  <c r="P10" i="7"/>
  <c r="N10" i="7"/>
  <c r="L10" i="7"/>
  <c r="I10" i="7"/>
  <c r="F10" i="7"/>
  <c r="B10" i="7"/>
  <c r="C10" i="7" s="1"/>
  <c r="W9" i="7"/>
  <c r="T9" i="7"/>
  <c r="R9" i="7"/>
  <c r="P9" i="7"/>
  <c r="N9" i="7"/>
  <c r="L9" i="7"/>
  <c r="I9" i="7"/>
  <c r="F9" i="7"/>
  <c r="B9" i="7"/>
  <c r="C9" i="7" s="1"/>
  <c r="W8" i="7"/>
  <c r="T8" i="7"/>
  <c r="R8" i="7"/>
  <c r="P8" i="7"/>
  <c r="N8" i="7"/>
  <c r="L8" i="7"/>
  <c r="I8" i="7"/>
  <c r="F8" i="7"/>
  <c r="B8" i="7"/>
  <c r="C8" i="7" s="1"/>
  <c r="W7" i="7"/>
  <c r="T7" i="7"/>
  <c r="R7" i="7"/>
  <c r="P7" i="7"/>
  <c r="N7" i="7"/>
  <c r="L7" i="7"/>
  <c r="I7" i="7"/>
  <c r="F7" i="7"/>
  <c r="B7" i="7"/>
  <c r="C7" i="7" s="1"/>
  <c r="W6" i="7"/>
  <c r="T6" i="7"/>
  <c r="R6" i="7"/>
  <c r="P6" i="7"/>
  <c r="N6" i="7"/>
  <c r="L6" i="7"/>
  <c r="I6" i="7"/>
  <c r="F6" i="7"/>
  <c r="B6" i="7"/>
  <c r="B25" i="7" l="1"/>
  <c r="B27" i="7" s="1"/>
  <c r="F25" i="7"/>
  <c r="D27" i="7"/>
  <c r="P25" i="7"/>
  <c r="K27" i="7"/>
  <c r="S27" i="7"/>
  <c r="L25" i="7"/>
  <c r="C6" i="7"/>
  <c r="R25" i="7"/>
  <c r="C25" i="7" l="1"/>
</calcChain>
</file>

<file path=xl/sharedStrings.xml><?xml version="1.0" encoding="utf-8"?>
<sst xmlns="http://schemas.openxmlformats.org/spreadsheetml/2006/main" count="103" uniqueCount="52">
  <si>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</si>
  <si>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  хозяйства</t>
  </si>
  <si>
    <t>ЗЕРНОВЫЕ</t>
  </si>
  <si>
    <t>Семенники трав</t>
  </si>
  <si>
    <t>Картофель</t>
  </si>
  <si>
    <t>Овощи</t>
  </si>
  <si>
    <t>Рапс</t>
  </si>
  <si>
    <t>ПЛАН  УБОРКИ (га) 2023 г.</t>
  </si>
  <si>
    <t>Всего  убрано</t>
  </si>
  <si>
    <t>% к плану</t>
  </si>
  <si>
    <t>Обмо-лочено</t>
  </si>
  <si>
    <t>Намо-лочено /амбар/</t>
  </si>
  <si>
    <t>Уро-жай-ность</t>
  </si>
  <si>
    <t>в т.ч. плющ зерно</t>
  </si>
  <si>
    <t>Всего</t>
  </si>
  <si>
    <t>Намоло-чено</t>
  </si>
  <si>
    <t>Все-го</t>
  </si>
  <si>
    <t>Нако-пано</t>
  </si>
  <si>
    <t>Урожай-ность</t>
  </si>
  <si>
    <t xml:space="preserve">Вал. сбор </t>
  </si>
  <si>
    <t xml:space="preserve"> зерновых</t>
  </si>
  <si>
    <t>семенные участки многолетних трав</t>
  </si>
  <si>
    <t xml:space="preserve"> лен, конопля</t>
  </si>
  <si>
    <t xml:space="preserve"> картофель без ЛПХ</t>
  </si>
  <si>
    <t xml:space="preserve"> овощей без ЛПХ</t>
  </si>
  <si>
    <t>рапс</t>
  </si>
  <si>
    <t xml:space="preserve">   </t>
  </si>
  <si>
    <t>га</t>
  </si>
  <si>
    <t>%</t>
  </si>
  <si>
    <t>тонн</t>
  </si>
  <si>
    <t>ц/га</t>
  </si>
  <si>
    <t>отклонение, +,-</t>
  </si>
  <si>
    <t>СХПК Ильюшинский</t>
  </si>
  <si>
    <t>СХПК Новленский</t>
  </si>
  <si>
    <t>СХПК Присухонское</t>
  </si>
  <si>
    <t>СПК ПЗ  Пригородный</t>
  </si>
  <si>
    <t>СХПК Передовой</t>
  </si>
  <si>
    <t>АО Племзавод Родина</t>
  </si>
  <si>
    <t>СХПК Тепличный</t>
  </si>
  <si>
    <t>СХПК П-зд Майский</t>
  </si>
  <si>
    <t>А-Ф Красная Звезда</t>
  </si>
  <si>
    <t>ООО "Милка"</t>
  </si>
  <si>
    <t>СПК ПКЗ Вологодский</t>
  </si>
  <si>
    <t>ОАО Заря</t>
  </si>
  <si>
    <t>КФХ Оганесян Г.А.</t>
  </si>
  <si>
    <t>к-х Механикова А.А.</t>
  </si>
  <si>
    <t>ООО "ЛУЧ"</t>
  </si>
  <si>
    <t>КХ Жуковой А.В.</t>
  </si>
  <si>
    <t>ОАО Совхоз Заречье</t>
  </si>
  <si>
    <t>2022 г.</t>
  </si>
  <si>
    <t>По ВМО (по округу)</t>
  </si>
  <si>
    <t xml:space="preserve"> ХОД УБОРКИ УРОЖАЯ  на 11 августа    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</si>
</sst>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&quot;р.&quot;_-;\-* #,##0.00&quot;р.&quot;_-;_-* \-??&quot;р.&quot;_-;_-@_-"/>
  </numFmts>
  <fonts count="12" x14ac:knownFonts="1">
    <font>
      <sz val="11"/>
      <name val="Calibri"/>
    </font>
    <font>
      <sz val="8"/>
      <name val="Arial CYR"/>
    </font>
    <font>
      <b/>
      <sz val="9"/>
      <name val="Arial Cyr"/>
    </font>
    <font>
      <sz val="9"/>
      <name val="Arial Cyr"/>
    </font>
    <font>
      <sz val="9"/>
      <color theme="1"/>
      <name val="Arial Cyr"/>
    </font>
    <font>
      <b/>
      <sz val="10"/>
      <name val="Arial Cyr"/>
    </font>
    <font>
      <sz val="8"/>
      <color theme="1"/>
      <name val="Arial Cyr"/>
    </font>
    <font>
      <sz val="9"/>
      <color theme="1"/>
      <name val="Arial"/>
      <family val="2"/>
      <charset val="204"/>
    </font>
    <font>
      <b/>
      <sz val="9"/>
      <color theme="1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8FD893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1" fontId="3" fillId="2" borderId="0" xfId="0" applyNumberFormat="1" applyFont="1" applyFill="1"/>
    <xf numFmtId="1" fontId="4" fillId="2" borderId="0" xfId="0" applyNumberFormat="1" applyFont="1" applyFill="1"/>
    <xf numFmtId="1" fontId="3" fillId="0" borderId="0" xfId="0" applyNumberFormat="1" applyFont="1"/>
    <xf numFmtId="164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164" fontId="3" fillId="0" borderId="0" xfId="0" applyNumberFormat="1" applyFont="1"/>
    <xf numFmtId="0" fontId="3" fillId="0" borderId="0" xfId="0" applyNumberFormat="1" applyFont="1"/>
    <xf numFmtId="164" fontId="3" fillId="0" borderId="0" xfId="0" applyNumberFormat="1" applyFont="1" applyAlignment="1">
      <alignment horizontal="right" vertical="center" wrapText="1"/>
    </xf>
    <xf numFmtId="0" fontId="5" fillId="0" borderId="2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1" fillId="0" borderId="2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6" fillId="2" borderId="2" xfId="0" applyNumberFormat="1" applyFont="1" applyFill="1" applyBorder="1"/>
    <xf numFmtId="0" fontId="4" fillId="2" borderId="0" xfId="0" applyNumberFormat="1" applyFont="1" applyFill="1"/>
    <xf numFmtId="0" fontId="6" fillId="2" borderId="0" xfId="0" applyNumberFormat="1" applyFont="1" applyFill="1"/>
    <xf numFmtId="164" fontId="4" fillId="2" borderId="0" xfId="0" applyNumberFormat="1" applyFont="1" applyFill="1"/>
    <xf numFmtId="0" fontId="1" fillId="2" borderId="0" xfId="0" applyNumberFormat="1" applyFont="1" applyFill="1"/>
    <xf numFmtId="164" fontId="3" fillId="2" borderId="0" xfId="0" applyNumberFormat="1" applyFont="1" applyFill="1"/>
    <xf numFmtId="0" fontId="3" fillId="2" borderId="0" xfId="0" applyNumberFormat="1" applyFont="1" applyFill="1"/>
    <xf numFmtId="0" fontId="2" fillId="2" borderId="0" xfId="0" applyNumberFormat="1" applyFont="1" applyFill="1"/>
    <xf numFmtId="164" fontId="3" fillId="2" borderId="0" xfId="0" applyNumberFormat="1" applyFont="1" applyFill="1" applyAlignment="1">
      <alignment wrapText="1"/>
    </xf>
    <xf numFmtId="1" fontId="3" fillId="2" borderId="0" xfId="0" applyNumberFormat="1" applyFont="1" applyFill="1" applyAlignment="1">
      <alignment wrapText="1"/>
    </xf>
    <xf numFmtId="0" fontId="9" fillId="4" borderId="4" xfId="0" applyFont="1" applyFill="1" applyBorder="1" applyAlignment="1">
      <alignment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1" fontId="10" fillId="2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left" vertical="center"/>
    </xf>
    <xf numFmtId="0" fontId="10" fillId="2" borderId="4" xfId="0" applyNumberFormat="1" applyFont="1" applyFill="1" applyBorder="1" applyAlignment="1">
      <alignment wrapText="1"/>
    </xf>
    <xf numFmtId="0" fontId="10" fillId="4" borderId="4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wrapText="1"/>
    </xf>
    <xf numFmtId="0" fontId="10" fillId="2" borderId="4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/>
    <xf numFmtId="0" fontId="3" fillId="0" borderId="4" xfId="0" applyNumberFormat="1" applyFont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/>
    <xf numFmtId="0" fontId="7" fillId="2" borderId="4" xfId="0" applyNumberFormat="1" applyFont="1" applyFill="1" applyBorder="1" applyAlignment="1">
      <alignment wrapText="1"/>
    </xf>
    <xf numFmtId="0" fontId="8" fillId="2" borderId="4" xfId="0" applyNumberFormat="1" applyFont="1" applyFill="1" applyBorder="1"/>
    <xf numFmtId="1" fontId="8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wrapText="1"/>
    </xf>
    <xf numFmtId="3" fontId="11" fillId="2" borderId="4" xfId="0" applyNumberFormat="1" applyFont="1" applyFill="1" applyBorder="1" applyAlignment="1">
      <alignment horizontal="center" wrapText="1"/>
    </xf>
    <xf numFmtId="1" fontId="11" fillId="2" borderId="4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wrapText="1"/>
    </xf>
    <xf numFmtId="1" fontId="4" fillId="2" borderId="4" xfId="0" applyNumberFormat="1" applyFont="1" applyFill="1" applyBorder="1" applyAlignment="1">
      <alignment wrapText="1"/>
    </xf>
    <xf numFmtId="164" fontId="4" fillId="2" borderId="4" xfId="0" applyNumberFormat="1" applyFont="1" applyFill="1" applyBorder="1"/>
    <xf numFmtId="0" fontId="2" fillId="2" borderId="4" xfId="0" applyNumberFormat="1" applyFont="1" applyFill="1" applyBorder="1"/>
    <xf numFmtId="1" fontId="3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/>
    <xf numFmtId="164" fontId="3" fillId="2" borderId="4" xfId="0" applyNumberFormat="1" applyFont="1" applyFill="1" applyBorder="1" applyAlignment="1">
      <alignment wrapText="1"/>
    </xf>
    <xf numFmtId="1" fontId="3" fillId="2" borderId="4" xfId="0" applyNumberFormat="1" applyFont="1" applyFill="1" applyBorder="1" applyAlignment="1">
      <alignment wrapText="1"/>
    </xf>
    <xf numFmtId="164" fontId="3" fillId="2" borderId="4" xfId="0" applyNumberFormat="1" applyFont="1" applyFill="1" applyBorder="1"/>
    <xf numFmtId="164" fontId="2" fillId="0" borderId="5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 wrapText="1"/>
    </xf>
    <xf numFmtId="164" fontId="4" fillId="2" borderId="5" xfId="0" applyNumberFormat="1" applyFont="1" applyFill="1" applyBorder="1"/>
    <xf numFmtId="164" fontId="3" fillId="0" borderId="0" xfId="0" applyNumberFormat="1" applyFont="1" applyBorder="1"/>
    <xf numFmtId="164" fontId="2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horizontal="left" vertical="center" wrapText="1"/>
    </xf>
    <xf numFmtId="164" fontId="4" fillId="2" borderId="0" xfId="0" applyNumberFormat="1" applyFont="1" applyFill="1" applyBorder="1"/>
    <xf numFmtId="164" fontId="3" fillId="2" borderId="0" xfId="0" applyNumberFormat="1" applyFont="1" applyFill="1" applyBorder="1"/>
    <xf numFmtId="164" fontId="3" fillId="0" borderId="4" xfId="0" applyNumberFormat="1" applyFont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9"/>
  <sheetViews>
    <sheetView tabSelected="1" workbookViewId="0">
      <selection activeCell="D31" sqref="D31"/>
    </sheetView>
  </sheetViews>
  <sheetFormatPr defaultColWidth="7.5703125" defaultRowHeight="12" x14ac:dyDescent="0.2"/>
  <cols>
    <col min="1" max="1" width="23.7109375" style="2" customWidth="1"/>
    <col min="2" max="2" width="12.28515625" style="3" customWidth="1"/>
    <col min="3" max="3" width="7.28515625" style="3" customWidth="1"/>
    <col min="4" max="4" width="7.5703125" style="4" customWidth="1"/>
    <col min="5" max="5" width="10.7109375" style="3" customWidth="1"/>
    <col min="6" max="6" width="6.7109375" style="3" customWidth="1"/>
    <col min="7" max="7" width="5.5703125" style="3" customWidth="1"/>
    <col min="8" max="8" width="5.7109375" style="3" customWidth="1"/>
    <col min="9" max="9" width="7.5703125" style="3" customWidth="1"/>
    <col min="10" max="10" width="7" style="3" customWidth="1"/>
    <col min="11" max="11" width="5.7109375" style="3" customWidth="1"/>
    <col min="12" max="12" width="6.140625" style="3" customWidth="1"/>
    <col min="13" max="13" width="6.85546875" style="3" customWidth="1"/>
    <col min="14" max="14" width="7.42578125" style="3" customWidth="1"/>
    <col min="15" max="15" width="6.140625" style="3" customWidth="1"/>
    <col min="16" max="16" width="7.85546875" style="3" customWidth="1"/>
    <col min="17" max="17" width="5.85546875" style="3" customWidth="1"/>
    <col min="18" max="19" width="8.140625" style="3" customWidth="1"/>
    <col min="20" max="23" width="8.140625" style="5" customWidth="1"/>
    <col min="24" max="24" width="25.7109375" style="6" customWidth="1"/>
    <col min="25" max="25" width="9.140625" style="7" customWidth="1"/>
    <col min="26" max="26" width="11.42578125" style="5" customWidth="1"/>
    <col min="27" max="27" width="7.5703125" style="5" customWidth="1"/>
    <col min="28" max="28" width="12" style="5" customWidth="1"/>
    <col min="29" max="29" width="7.5703125" style="5" customWidth="1"/>
    <col min="30" max="37" width="7.5703125" style="8" customWidth="1"/>
    <col min="38" max="39" width="7.5703125" style="9" customWidth="1"/>
    <col min="40" max="40" width="7.5703125" style="1" customWidth="1"/>
    <col min="41" max="16384" width="7.5703125" style="1"/>
  </cols>
  <sheetData>
    <row r="1" spans="1:148" ht="12" customHeight="1" x14ac:dyDescent="0.2">
      <c r="A1" s="80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4" t="s">
        <v>0</v>
      </c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10"/>
    </row>
    <row r="2" spans="1:148" ht="30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AF2" s="71"/>
      <c r="AG2" s="71"/>
      <c r="AH2" s="71"/>
      <c r="AI2" s="71"/>
      <c r="AJ2" s="71"/>
      <c r="AK2" s="71"/>
    </row>
    <row r="3" spans="1:148" s="11" customFormat="1" ht="17.25" customHeight="1" x14ac:dyDescent="0.25">
      <c r="A3" s="85" t="s">
        <v>1</v>
      </c>
      <c r="B3" s="83" t="s">
        <v>2</v>
      </c>
      <c r="C3" s="83"/>
      <c r="D3" s="83"/>
      <c r="E3" s="83"/>
      <c r="F3" s="83"/>
      <c r="G3" s="83"/>
      <c r="H3" s="78" t="s">
        <v>3</v>
      </c>
      <c r="I3" s="78"/>
      <c r="J3" s="78"/>
      <c r="K3" s="78" t="s">
        <v>4</v>
      </c>
      <c r="L3" s="78"/>
      <c r="M3" s="78"/>
      <c r="N3" s="78"/>
      <c r="O3" s="78" t="s">
        <v>5</v>
      </c>
      <c r="P3" s="78"/>
      <c r="Q3" s="78"/>
      <c r="R3" s="78"/>
      <c r="S3" s="83" t="s">
        <v>6</v>
      </c>
      <c r="T3" s="83"/>
      <c r="U3" s="83"/>
      <c r="V3" s="83"/>
      <c r="W3" s="83"/>
      <c r="X3" s="79" t="s">
        <v>1</v>
      </c>
      <c r="Y3" s="77" t="s">
        <v>7</v>
      </c>
      <c r="Z3" s="77"/>
      <c r="AA3" s="77"/>
      <c r="AB3" s="77"/>
      <c r="AC3" s="77"/>
      <c r="AD3" s="41"/>
      <c r="AE3" s="68"/>
      <c r="AF3" s="72"/>
      <c r="AG3" s="72"/>
      <c r="AH3" s="72"/>
      <c r="AI3" s="72"/>
      <c r="AJ3" s="72"/>
      <c r="AK3" s="72"/>
      <c r="AL3" s="12"/>
      <c r="AM3" s="12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</row>
    <row r="4" spans="1:148" s="14" customFormat="1" ht="58.5" customHeight="1" x14ac:dyDescent="0.25">
      <c r="A4" s="85"/>
      <c r="B4" s="42" t="s">
        <v>8</v>
      </c>
      <c r="C4" s="43" t="s">
        <v>9</v>
      </c>
      <c r="D4" s="44" t="s">
        <v>10</v>
      </c>
      <c r="E4" s="42" t="s">
        <v>11</v>
      </c>
      <c r="F4" s="42" t="s">
        <v>12</v>
      </c>
      <c r="G4" s="43" t="s">
        <v>13</v>
      </c>
      <c r="H4" s="43" t="s">
        <v>14</v>
      </c>
      <c r="I4" s="43" t="s">
        <v>9</v>
      </c>
      <c r="J4" s="43" t="s">
        <v>15</v>
      </c>
      <c r="K4" s="43" t="s">
        <v>16</v>
      </c>
      <c r="L4" s="43" t="s">
        <v>9</v>
      </c>
      <c r="M4" s="43" t="s">
        <v>17</v>
      </c>
      <c r="N4" s="43" t="s">
        <v>18</v>
      </c>
      <c r="O4" s="43" t="s">
        <v>14</v>
      </c>
      <c r="P4" s="43" t="s">
        <v>9</v>
      </c>
      <c r="Q4" s="43" t="s">
        <v>19</v>
      </c>
      <c r="R4" s="43" t="s">
        <v>18</v>
      </c>
      <c r="S4" s="43" t="s">
        <v>14</v>
      </c>
      <c r="T4" s="45" t="s">
        <v>9</v>
      </c>
      <c r="U4" s="46" t="s">
        <v>10</v>
      </c>
      <c r="V4" s="46" t="s">
        <v>11</v>
      </c>
      <c r="W4" s="45" t="s">
        <v>18</v>
      </c>
      <c r="X4" s="79"/>
      <c r="Y4" s="46" t="s">
        <v>20</v>
      </c>
      <c r="Z4" s="46" t="s">
        <v>21</v>
      </c>
      <c r="AA4" s="46" t="s">
        <v>22</v>
      </c>
      <c r="AB4" s="46" t="s">
        <v>23</v>
      </c>
      <c r="AC4" s="46" t="s">
        <v>24</v>
      </c>
      <c r="AD4" s="76" t="s">
        <v>25</v>
      </c>
      <c r="AE4" s="69"/>
      <c r="AF4" s="73"/>
      <c r="AG4" s="73"/>
      <c r="AH4" s="73"/>
      <c r="AI4" s="73"/>
      <c r="AJ4" s="73"/>
      <c r="AK4" s="73"/>
      <c r="AL4" s="15"/>
      <c r="AM4" s="15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</row>
    <row r="5" spans="1:148" s="17" customFormat="1" ht="10.5" customHeight="1" x14ac:dyDescent="0.2">
      <c r="A5" s="47" t="s">
        <v>26</v>
      </c>
      <c r="B5" s="42" t="s">
        <v>27</v>
      </c>
      <c r="C5" s="42" t="s">
        <v>28</v>
      </c>
      <c r="D5" s="44" t="s">
        <v>27</v>
      </c>
      <c r="E5" s="42" t="s">
        <v>29</v>
      </c>
      <c r="F5" s="42" t="s">
        <v>30</v>
      </c>
      <c r="G5" s="42" t="s">
        <v>29</v>
      </c>
      <c r="H5" s="42" t="s">
        <v>27</v>
      </c>
      <c r="I5" s="42" t="s">
        <v>28</v>
      </c>
      <c r="J5" s="42" t="s">
        <v>29</v>
      </c>
      <c r="K5" s="42" t="s">
        <v>27</v>
      </c>
      <c r="L5" s="42" t="s">
        <v>28</v>
      </c>
      <c r="M5" s="43" t="s">
        <v>29</v>
      </c>
      <c r="N5" s="42" t="s">
        <v>30</v>
      </c>
      <c r="O5" s="42" t="s">
        <v>27</v>
      </c>
      <c r="P5" s="42" t="s">
        <v>28</v>
      </c>
      <c r="Q5" s="42" t="s">
        <v>29</v>
      </c>
      <c r="R5" s="42" t="s">
        <v>30</v>
      </c>
      <c r="S5" s="42" t="s">
        <v>27</v>
      </c>
      <c r="T5" s="46" t="s">
        <v>28</v>
      </c>
      <c r="U5" s="46"/>
      <c r="V5" s="46" t="s">
        <v>29</v>
      </c>
      <c r="W5" s="46" t="s">
        <v>30</v>
      </c>
      <c r="X5" s="79"/>
      <c r="Y5" s="46" t="s">
        <v>27</v>
      </c>
      <c r="Z5" s="46" t="s">
        <v>27</v>
      </c>
      <c r="AA5" s="46" t="s">
        <v>27</v>
      </c>
      <c r="AB5" s="46" t="s">
        <v>27</v>
      </c>
      <c r="AC5" s="46" t="s">
        <v>27</v>
      </c>
      <c r="AD5" s="48"/>
      <c r="AE5" s="69"/>
      <c r="AF5" s="73"/>
      <c r="AG5" s="73"/>
      <c r="AH5" s="73"/>
      <c r="AI5" s="73"/>
      <c r="AJ5" s="73"/>
      <c r="AK5" s="73"/>
      <c r="AL5" s="15"/>
      <c r="AM5" s="15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</row>
    <row r="6" spans="1:148" s="18" customFormat="1" ht="17.25" customHeight="1" x14ac:dyDescent="0.2">
      <c r="A6" s="28" t="s">
        <v>32</v>
      </c>
      <c r="B6" s="50">
        <f>D6</f>
        <v>136</v>
      </c>
      <c r="C6" s="50">
        <f t="shared" ref="C6:C25" si="0">B6/Y6*100</f>
        <v>11.333333333333332</v>
      </c>
      <c r="D6" s="50">
        <v>136</v>
      </c>
      <c r="E6" s="50">
        <v>492</v>
      </c>
      <c r="F6" s="50">
        <f t="shared" ref="F6:F25" si="1">E6/D6*10</f>
        <v>36.176470588235297</v>
      </c>
      <c r="G6" s="50"/>
      <c r="H6" s="50"/>
      <c r="I6" s="50">
        <f t="shared" ref="I6:I25" si="2">H6/Z6*100</f>
        <v>0</v>
      </c>
      <c r="J6" s="50"/>
      <c r="K6" s="50"/>
      <c r="L6" s="50" t="e">
        <f t="shared" ref="L6:L25" si="3">K6/AB6*100</f>
        <v>#DIV/0!</v>
      </c>
      <c r="M6" s="50"/>
      <c r="N6" s="50" t="e">
        <f t="shared" ref="N6:N25" si="4">M6/K6*10</f>
        <v>#DIV/0!</v>
      </c>
      <c r="O6" s="50"/>
      <c r="P6" s="50" t="e">
        <f t="shared" ref="P6:P25" si="5">O6/AC6*100</f>
        <v>#DIV/0!</v>
      </c>
      <c r="Q6" s="50"/>
      <c r="R6" s="51" t="e">
        <f t="shared" ref="R6:R25" si="6">Q6/O6*10</f>
        <v>#DIV/0!</v>
      </c>
      <c r="S6" s="51"/>
      <c r="T6" s="51">
        <f t="shared" ref="T6:T25" si="7">S6/AD6*100</f>
        <v>0</v>
      </c>
      <c r="U6" s="51"/>
      <c r="V6" s="51"/>
      <c r="W6" s="51" t="e">
        <f t="shared" ref="W6:W23" si="8">V6/S6*10</f>
        <v>#DIV/0!</v>
      </c>
      <c r="X6" s="28" t="s">
        <v>32</v>
      </c>
      <c r="Y6" s="29">
        <v>1200</v>
      </c>
      <c r="Z6" s="29">
        <v>30</v>
      </c>
      <c r="AA6" s="29"/>
      <c r="AB6" s="29"/>
      <c r="AC6" s="29"/>
      <c r="AD6" s="38">
        <v>150</v>
      </c>
      <c r="AE6" s="70"/>
      <c r="AF6" s="74"/>
      <c r="AG6" s="74"/>
      <c r="AH6" s="74"/>
      <c r="AI6" s="74"/>
      <c r="AJ6" s="74"/>
      <c r="AK6" s="74"/>
      <c r="AL6" s="19"/>
      <c r="AM6" s="19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</row>
    <row r="7" spans="1:148" s="18" customFormat="1" ht="15" customHeight="1" x14ac:dyDescent="0.2">
      <c r="A7" s="28" t="s">
        <v>33</v>
      </c>
      <c r="B7" s="50">
        <f t="shared" ref="B7:B24" si="9">D7</f>
        <v>306</v>
      </c>
      <c r="C7" s="50">
        <f t="shared" si="0"/>
        <v>18.773006134969325</v>
      </c>
      <c r="D7" s="50">
        <v>306</v>
      </c>
      <c r="E7" s="50">
        <v>934</v>
      </c>
      <c r="F7" s="50">
        <f t="shared" si="1"/>
        <v>30.522875816993462</v>
      </c>
      <c r="G7" s="50"/>
      <c r="H7" s="50"/>
      <c r="I7" s="50">
        <f t="shared" si="2"/>
        <v>0</v>
      </c>
      <c r="J7" s="50"/>
      <c r="K7" s="50"/>
      <c r="L7" s="50" t="e">
        <f t="shared" si="3"/>
        <v>#DIV/0!</v>
      </c>
      <c r="M7" s="50"/>
      <c r="N7" s="50" t="e">
        <f t="shared" si="4"/>
        <v>#DIV/0!</v>
      </c>
      <c r="O7" s="50"/>
      <c r="P7" s="50" t="e">
        <f t="shared" si="5"/>
        <v>#DIV/0!</v>
      </c>
      <c r="Q7" s="50"/>
      <c r="R7" s="51" t="e">
        <f t="shared" si="6"/>
        <v>#DIV/0!</v>
      </c>
      <c r="S7" s="51"/>
      <c r="T7" s="51">
        <f t="shared" si="7"/>
        <v>0</v>
      </c>
      <c r="U7" s="51"/>
      <c r="V7" s="51"/>
      <c r="W7" s="51" t="e">
        <f t="shared" si="8"/>
        <v>#DIV/0!</v>
      </c>
      <c r="X7" s="28" t="s">
        <v>33</v>
      </c>
      <c r="Y7" s="29">
        <v>1630</v>
      </c>
      <c r="Z7" s="30">
        <v>74</v>
      </c>
      <c r="AA7" s="30"/>
      <c r="AB7" s="30"/>
      <c r="AC7" s="29"/>
      <c r="AD7" s="38">
        <v>200</v>
      </c>
      <c r="AE7" s="70"/>
      <c r="AF7" s="74"/>
      <c r="AG7" s="74"/>
      <c r="AH7" s="74"/>
      <c r="AI7" s="74"/>
      <c r="AJ7" s="74"/>
      <c r="AK7" s="74"/>
      <c r="AL7" s="19"/>
      <c r="AM7" s="19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</row>
    <row r="8" spans="1:148" s="18" customFormat="1" ht="15" customHeight="1" x14ac:dyDescent="0.2">
      <c r="A8" s="28" t="s">
        <v>34</v>
      </c>
      <c r="B8" s="50">
        <f t="shared" si="9"/>
        <v>115</v>
      </c>
      <c r="C8" s="50">
        <f t="shared" si="0"/>
        <v>11.274509803921569</v>
      </c>
      <c r="D8" s="50">
        <v>115</v>
      </c>
      <c r="E8" s="50">
        <v>163</v>
      </c>
      <c r="F8" s="50">
        <f t="shared" si="1"/>
        <v>14.173913043478262</v>
      </c>
      <c r="G8" s="50"/>
      <c r="H8" s="50"/>
      <c r="I8" s="50" t="e">
        <f t="shared" si="2"/>
        <v>#DIV/0!</v>
      </c>
      <c r="J8" s="50"/>
      <c r="K8" s="50"/>
      <c r="L8" s="50" t="e">
        <f t="shared" si="3"/>
        <v>#DIV/0!</v>
      </c>
      <c r="M8" s="50"/>
      <c r="N8" s="50" t="e">
        <f t="shared" si="4"/>
        <v>#DIV/0!</v>
      </c>
      <c r="O8" s="50"/>
      <c r="P8" s="50" t="e">
        <f t="shared" si="5"/>
        <v>#DIV/0!</v>
      </c>
      <c r="Q8" s="50"/>
      <c r="R8" s="51" t="e">
        <f t="shared" si="6"/>
        <v>#DIV/0!</v>
      </c>
      <c r="S8" s="51"/>
      <c r="T8" s="51" t="e">
        <f t="shared" si="7"/>
        <v>#DIV/0!</v>
      </c>
      <c r="U8" s="51"/>
      <c r="V8" s="51"/>
      <c r="W8" s="51" t="e">
        <f t="shared" si="8"/>
        <v>#DIV/0!</v>
      </c>
      <c r="X8" s="28" t="s">
        <v>34</v>
      </c>
      <c r="Y8" s="29">
        <v>1020</v>
      </c>
      <c r="Z8" s="30"/>
      <c r="AA8" s="30"/>
      <c r="AB8" s="30"/>
      <c r="AC8" s="30"/>
      <c r="AD8" s="38"/>
      <c r="AE8" s="70"/>
      <c r="AF8" s="74"/>
      <c r="AG8" s="74"/>
      <c r="AH8" s="74"/>
      <c r="AI8" s="74"/>
      <c r="AJ8" s="74"/>
      <c r="AK8" s="74"/>
      <c r="AL8" s="19"/>
      <c r="AM8" s="19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</row>
    <row r="9" spans="1:148" s="18" customFormat="1" ht="15" customHeight="1" x14ac:dyDescent="0.2">
      <c r="A9" s="28" t="s">
        <v>35</v>
      </c>
      <c r="B9" s="50">
        <f t="shared" si="9"/>
        <v>300</v>
      </c>
      <c r="C9" s="50">
        <f t="shared" si="0"/>
        <v>24</v>
      </c>
      <c r="D9" s="50">
        <v>300</v>
      </c>
      <c r="E9" s="50">
        <v>972</v>
      </c>
      <c r="F9" s="50">
        <f t="shared" si="1"/>
        <v>32.400000000000006</v>
      </c>
      <c r="G9" s="50"/>
      <c r="H9" s="50"/>
      <c r="I9" s="50" t="e">
        <f t="shared" si="2"/>
        <v>#DIV/0!</v>
      </c>
      <c r="J9" s="50"/>
      <c r="K9" s="50"/>
      <c r="L9" s="50" t="e">
        <f t="shared" si="3"/>
        <v>#DIV/0!</v>
      </c>
      <c r="M9" s="50"/>
      <c r="N9" s="50" t="e">
        <f t="shared" si="4"/>
        <v>#DIV/0!</v>
      </c>
      <c r="O9" s="50"/>
      <c r="P9" s="50">
        <f t="shared" si="5"/>
        <v>0</v>
      </c>
      <c r="Q9" s="50"/>
      <c r="R9" s="51" t="e">
        <f t="shared" si="6"/>
        <v>#DIV/0!</v>
      </c>
      <c r="S9" s="51"/>
      <c r="T9" s="51">
        <f t="shared" si="7"/>
        <v>0</v>
      </c>
      <c r="U9" s="51"/>
      <c r="V9" s="51"/>
      <c r="W9" s="51" t="e">
        <f t="shared" si="8"/>
        <v>#DIV/0!</v>
      </c>
      <c r="X9" s="28" t="s">
        <v>35</v>
      </c>
      <c r="Y9" s="29">
        <v>1250</v>
      </c>
      <c r="Z9" s="30"/>
      <c r="AA9" s="30"/>
      <c r="AB9" s="30"/>
      <c r="AC9" s="30">
        <v>22</v>
      </c>
      <c r="AD9" s="38">
        <v>150</v>
      </c>
      <c r="AE9" s="70"/>
      <c r="AF9" s="74"/>
      <c r="AG9" s="74"/>
      <c r="AH9" s="74"/>
      <c r="AI9" s="74"/>
      <c r="AJ9" s="74"/>
      <c r="AK9" s="74"/>
      <c r="AL9" s="19"/>
      <c r="AM9" s="19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</row>
    <row r="10" spans="1:148" s="18" customFormat="1" ht="15" customHeight="1" x14ac:dyDescent="0.2">
      <c r="A10" s="28" t="s">
        <v>36</v>
      </c>
      <c r="B10" s="50">
        <f t="shared" si="9"/>
        <v>302</v>
      </c>
      <c r="C10" s="50">
        <f t="shared" si="0"/>
        <v>18.369829683698295</v>
      </c>
      <c r="D10" s="50">
        <v>302</v>
      </c>
      <c r="E10" s="50">
        <v>533.70000000000005</v>
      </c>
      <c r="F10" s="50">
        <f t="shared" si="1"/>
        <v>17.672185430463578</v>
      </c>
      <c r="G10" s="50"/>
      <c r="H10" s="50">
        <v>20</v>
      </c>
      <c r="I10" s="50" t="e">
        <f t="shared" si="2"/>
        <v>#DIV/0!</v>
      </c>
      <c r="J10" s="50">
        <v>9.4</v>
      </c>
      <c r="K10" s="50"/>
      <c r="L10" s="50" t="e">
        <f t="shared" si="3"/>
        <v>#DIV/0!</v>
      </c>
      <c r="M10" s="50"/>
      <c r="N10" s="50" t="e">
        <f t="shared" si="4"/>
        <v>#DIV/0!</v>
      </c>
      <c r="O10" s="50"/>
      <c r="P10" s="50" t="e">
        <f t="shared" si="5"/>
        <v>#DIV/0!</v>
      </c>
      <c r="Q10" s="50"/>
      <c r="R10" s="51" t="e">
        <f t="shared" si="6"/>
        <v>#DIV/0!</v>
      </c>
      <c r="S10" s="51"/>
      <c r="T10" s="51" t="e">
        <f t="shared" si="7"/>
        <v>#DIV/0!</v>
      </c>
      <c r="U10" s="51"/>
      <c r="V10" s="51"/>
      <c r="W10" s="51" t="e">
        <f t="shared" si="8"/>
        <v>#DIV/0!</v>
      </c>
      <c r="X10" s="28" t="s">
        <v>36</v>
      </c>
      <c r="Y10" s="29">
        <v>1644</v>
      </c>
      <c r="Z10" s="30"/>
      <c r="AA10" s="30"/>
      <c r="AB10" s="30"/>
      <c r="AC10" s="30"/>
      <c r="AD10" s="38"/>
      <c r="AE10" s="70"/>
      <c r="AF10" s="74"/>
      <c r="AG10" s="74"/>
      <c r="AH10" s="74"/>
      <c r="AI10" s="74"/>
      <c r="AJ10" s="74"/>
      <c r="AK10" s="74"/>
      <c r="AL10" s="19"/>
      <c r="AM10" s="19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</row>
    <row r="11" spans="1:148" s="18" customFormat="1" ht="14.25" customHeight="1" x14ac:dyDescent="0.2">
      <c r="A11" s="28" t="s">
        <v>37</v>
      </c>
      <c r="B11" s="50">
        <f t="shared" si="9"/>
        <v>646</v>
      </c>
      <c r="C11" s="50">
        <f t="shared" si="0"/>
        <v>16.564102564102566</v>
      </c>
      <c r="D11" s="50">
        <v>646</v>
      </c>
      <c r="E11" s="50">
        <v>1292</v>
      </c>
      <c r="F11" s="50">
        <f t="shared" si="1"/>
        <v>20</v>
      </c>
      <c r="G11" s="50"/>
      <c r="H11" s="50"/>
      <c r="I11" s="50" t="e">
        <f t="shared" si="2"/>
        <v>#DIV/0!</v>
      </c>
      <c r="J11" s="50"/>
      <c r="K11" s="50"/>
      <c r="L11" s="50" t="e">
        <f t="shared" si="3"/>
        <v>#DIV/0!</v>
      </c>
      <c r="M11" s="50"/>
      <c r="N11" s="50" t="e">
        <f t="shared" si="4"/>
        <v>#DIV/0!</v>
      </c>
      <c r="O11" s="50"/>
      <c r="P11" s="50" t="e">
        <f t="shared" si="5"/>
        <v>#DIV/0!</v>
      </c>
      <c r="Q11" s="50"/>
      <c r="R11" s="51" t="e">
        <f t="shared" si="6"/>
        <v>#DIV/0!</v>
      </c>
      <c r="S11" s="51"/>
      <c r="T11" s="51">
        <f t="shared" si="7"/>
        <v>0</v>
      </c>
      <c r="U11" s="51"/>
      <c r="V11" s="51"/>
      <c r="W11" s="51" t="e">
        <f t="shared" si="8"/>
        <v>#DIV/0!</v>
      </c>
      <c r="X11" s="28" t="s">
        <v>37</v>
      </c>
      <c r="Y11" s="29">
        <v>3900</v>
      </c>
      <c r="Z11" s="30"/>
      <c r="AA11" s="30"/>
      <c r="AB11" s="30"/>
      <c r="AC11" s="30"/>
      <c r="AD11" s="38">
        <v>100</v>
      </c>
      <c r="AE11" s="70"/>
      <c r="AF11" s="74"/>
      <c r="AG11" s="74"/>
      <c r="AH11" s="74"/>
      <c r="AI11" s="74"/>
      <c r="AJ11" s="74"/>
      <c r="AK11" s="74"/>
      <c r="AL11" s="19"/>
      <c r="AM11" s="19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</row>
    <row r="12" spans="1:148" s="18" customFormat="1" ht="15" customHeight="1" x14ac:dyDescent="0.2">
      <c r="A12" s="31" t="s">
        <v>38</v>
      </c>
      <c r="B12" s="50">
        <f t="shared" si="9"/>
        <v>55</v>
      </c>
      <c r="C12" s="50">
        <f t="shared" si="0"/>
        <v>7.8571428571428568</v>
      </c>
      <c r="D12" s="50">
        <v>55</v>
      </c>
      <c r="E12" s="50">
        <v>190</v>
      </c>
      <c r="F12" s="50">
        <f t="shared" si="1"/>
        <v>34.545454545454547</v>
      </c>
      <c r="G12" s="50"/>
      <c r="H12" s="50"/>
      <c r="I12" s="50" t="e">
        <f t="shared" si="2"/>
        <v>#DIV/0!</v>
      </c>
      <c r="J12" s="50"/>
      <c r="K12" s="50"/>
      <c r="L12" s="50">
        <f t="shared" si="3"/>
        <v>0</v>
      </c>
      <c r="M12" s="50"/>
      <c r="N12" s="50" t="e">
        <f t="shared" si="4"/>
        <v>#DIV/0!</v>
      </c>
      <c r="O12" s="50"/>
      <c r="P12" s="50">
        <f t="shared" si="5"/>
        <v>0</v>
      </c>
      <c r="Q12" s="50"/>
      <c r="R12" s="51" t="e">
        <f t="shared" si="6"/>
        <v>#DIV/0!</v>
      </c>
      <c r="S12" s="51"/>
      <c r="T12" s="51" t="e">
        <f t="shared" si="7"/>
        <v>#DIV/0!</v>
      </c>
      <c r="U12" s="51"/>
      <c r="V12" s="51"/>
      <c r="W12" s="51" t="e">
        <f t="shared" si="8"/>
        <v>#DIV/0!</v>
      </c>
      <c r="X12" s="31" t="s">
        <v>38</v>
      </c>
      <c r="Y12" s="29">
        <v>700</v>
      </c>
      <c r="Z12" s="30"/>
      <c r="AA12" s="30"/>
      <c r="AB12" s="30">
        <v>30</v>
      </c>
      <c r="AC12" s="30">
        <v>24</v>
      </c>
      <c r="AD12" s="38"/>
      <c r="AE12" s="70"/>
      <c r="AF12" s="74"/>
      <c r="AG12" s="74"/>
      <c r="AH12" s="74"/>
      <c r="AI12" s="74"/>
      <c r="AJ12" s="74"/>
      <c r="AK12" s="74"/>
      <c r="AL12" s="19"/>
      <c r="AM12" s="19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</row>
    <row r="13" spans="1:148" s="18" customFormat="1" ht="15" customHeight="1" x14ac:dyDescent="0.2">
      <c r="A13" s="31" t="s">
        <v>39</v>
      </c>
      <c r="B13" s="50">
        <f t="shared" si="9"/>
        <v>315</v>
      </c>
      <c r="C13" s="50">
        <f t="shared" si="0"/>
        <v>12.115384615384615</v>
      </c>
      <c r="D13" s="50">
        <v>315</v>
      </c>
      <c r="E13" s="50">
        <v>1020</v>
      </c>
      <c r="F13" s="50">
        <f t="shared" si="1"/>
        <v>32.38095238095238</v>
      </c>
      <c r="G13" s="50"/>
      <c r="H13" s="50"/>
      <c r="I13" s="50" t="e">
        <f t="shared" si="2"/>
        <v>#DIV/0!</v>
      </c>
      <c r="J13" s="50"/>
      <c r="K13" s="50"/>
      <c r="L13" s="50">
        <f t="shared" si="3"/>
        <v>0</v>
      </c>
      <c r="M13" s="50"/>
      <c r="N13" s="50" t="e">
        <f t="shared" si="4"/>
        <v>#DIV/0!</v>
      </c>
      <c r="O13" s="50"/>
      <c r="P13" s="50">
        <f t="shared" si="5"/>
        <v>0</v>
      </c>
      <c r="Q13" s="50"/>
      <c r="R13" s="51" t="e">
        <f t="shared" si="6"/>
        <v>#DIV/0!</v>
      </c>
      <c r="S13" s="51"/>
      <c r="T13" s="51" t="e">
        <f t="shared" si="7"/>
        <v>#DIV/0!</v>
      </c>
      <c r="U13" s="51"/>
      <c r="V13" s="51"/>
      <c r="W13" s="51" t="e">
        <f t="shared" si="8"/>
        <v>#DIV/0!</v>
      </c>
      <c r="X13" s="31" t="s">
        <v>39</v>
      </c>
      <c r="Y13" s="29">
        <v>2600</v>
      </c>
      <c r="Z13" s="30"/>
      <c r="AA13" s="30"/>
      <c r="AB13" s="30">
        <v>115</v>
      </c>
      <c r="AC13" s="30">
        <v>55</v>
      </c>
      <c r="AD13" s="38"/>
      <c r="AE13" s="70"/>
      <c r="AF13" s="74"/>
      <c r="AG13" s="74"/>
      <c r="AH13" s="74"/>
      <c r="AI13" s="74"/>
      <c r="AJ13" s="74"/>
      <c r="AK13" s="74"/>
      <c r="AL13" s="19"/>
      <c r="AM13" s="19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</row>
    <row r="14" spans="1:148" s="18" customFormat="1" ht="15" customHeight="1" x14ac:dyDescent="0.2">
      <c r="A14" s="31" t="s">
        <v>40</v>
      </c>
      <c r="B14" s="50">
        <f t="shared" si="9"/>
        <v>545</v>
      </c>
      <c r="C14" s="50">
        <f t="shared" si="0"/>
        <v>17.868852459016395</v>
      </c>
      <c r="D14" s="50">
        <v>545</v>
      </c>
      <c r="E14" s="50">
        <v>1610</v>
      </c>
      <c r="F14" s="50">
        <f t="shared" si="1"/>
        <v>29.541284403669724</v>
      </c>
      <c r="G14" s="50"/>
      <c r="H14" s="50"/>
      <c r="I14" s="50" t="e">
        <f t="shared" si="2"/>
        <v>#DIV/0!</v>
      </c>
      <c r="J14" s="50"/>
      <c r="K14" s="50"/>
      <c r="L14" s="50" t="e">
        <f t="shared" si="3"/>
        <v>#DIV/0!</v>
      </c>
      <c r="M14" s="50"/>
      <c r="N14" s="50" t="e">
        <f t="shared" si="4"/>
        <v>#DIV/0!</v>
      </c>
      <c r="O14" s="50"/>
      <c r="P14" s="50" t="e">
        <f t="shared" si="5"/>
        <v>#DIV/0!</v>
      </c>
      <c r="Q14" s="50"/>
      <c r="R14" s="51" t="e">
        <f t="shared" si="6"/>
        <v>#DIV/0!</v>
      </c>
      <c r="S14" s="51"/>
      <c r="T14" s="51" t="e">
        <f t="shared" si="7"/>
        <v>#DIV/0!</v>
      </c>
      <c r="U14" s="51"/>
      <c r="V14" s="51"/>
      <c r="W14" s="51" t="e">
        <f t="shared" si="8"/>
        <v>#DIV/0!</v>
      </c>
      <c r="X14" s="31" t="s">
        <v>40</v>
      </c>
      <c r="Y14" s="29">
        <v>3050</v>
      </c>
      <c r="Z14" s="30"/>
      <c r="AA14" s="30"/>
      <c r="AB14" s="30"/>
      <c r="AC14" s="30"/>
      <c r="AD14" s="38"/>
      <c r="AE14" s="70"/>
      <c r="AF14" s="74"/>
      <c r="AG14" s="74"/>
      <c r="AH14" s="74"/>
      <c r="AI14" s="74"/>
      <c r="AJ14" s="74"/>
      <c r="AK14" s="74"/>
      <c r="AL14" s="19"/>
      <c r="AM14" s="19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</row>
    <row r="15" spans="1:148" s="18" customFormat="1" ht="15" customHeight="1" x14ac:dyDescent="0.2">
      <c r="A15" s="31" t="s">
        <v>41</v>
      </c>
      <c r="B15" s="50">
        <f t="shared" si="9"/>
        <v>0</v>
      </c>
      <c r="C15" s="50">
        <f t="shared" si="0"/>
        <v>0</v>
      </c>
      <c r="D15" s="50"/>
      <c r="E15" s="50"/>
      <c r="F15" s="50" t="e">
        <f t="shared" si="1"/>
        <v>#DIV/0!</v>
      </c>
      <c r="G15" s="50"/>
      <c r="H15" s="50"/>
      <c r="I15" s="50" t="e">
        <f t="shared" si="2"/>
        <v>#DIV/0!</v>
      </c>
      <c r="J15" s="50"/>
      <c r="K15" s="50"/>
      <c r="L15" s="50" t="e">
        <f t="shared" si="3"/>
        <v>#DIV/0!</v>
      </c>
      <c r="M15" s="50"/>
      <c r="N15" s="50" t="e">
        <f t="shared" si="4"/>
        <v>#DIV/0!</v>
      </c>
      <c r="O15" s="50"/>
      <c r="P15" s="50" t="e">
        <f t="shared" si="5"/>
        <v>#DIV/0!</v>
      </c>
      <c r="Q15" s="50"/>
      <c r="R15" s="51" t="e">
        <f t="shared" si="6"/>
        <v>#DIV/0!</v>
      </c>
      <c r="S15" s="51"/>
      <c r="T15" s="51" t="e">
        <f t="shared" si="7"/>
        <v>#DIV/0!</v>
      </c>
      <c r="U15" s="51"/>
      <c r="V15" s="51"/>
      <c r="W15" s="51" t="e">
        <f t="shared" si="8"/>
        <v>#DIV/0!</v>
      </c>
      <c r="X15" s="31" t="s">
        <v>41</v>
      </c>
      <c r="Y15" s="29">
        <v>20</v>
      </c>
      <c r="Z15" s="30"/>
      <c r="AA15" s="30"/>
      <c r="AB15" s="30"/>
      <c r="AC15" s="30"/>
      <c r="AD15" s="38"/>
      <c r="AE15" s="70"/>
      <c r="AF15" s="74"/>
      <c r="AG15" s="74"/>
      <c r="AH15" s="74"/>
      <c r="AI15" s="74"/>
      <c r="AJ15" s="74"/>
      <c r="AK15" s="74"/>
      <c r="AL15" s="19"/>
      <c r="AM15" s="19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</row>
    <row r="16" spans="1:148" s="18" customFormat="1" ht="15" customHeight="1" x14ac:dyDescent="0.2">
      <c r="A16" s="31" t="s">
        <v>42</v>
      </c>
      <c r="B16" s="50">
        <f t="shared" si="9"/>
        <v>58</v>
      </c>
      <c r="C16" s="50">
        <f t="shared" si="0"/>
        <v>4.7736625514403297</v>
      </c>
      <c r="D16" s="50">
        <v>58</v>
      </c>
      <c r="E16" s="50">
        <v>175</v>
      </c>
      <c r="F16" s="50">
        <f t="shared" si="1"/>
        <v>30.172413793103448</v>
      </c>
      <c r="G16" s="50"/>
      <c r="H16" s="50"/>
      <c r="I16" s="50" t="e">
        <f t="shared" si="2"/>
        <v>#DIV/0!</v>
      </c>
      <c r="J16" s="50"/>
      <c r="K16" s="50"/>
      <c r="L16" s="50">
        <f t="shared" si="3"/>
        <v>0</v>
      </c>
      <c r="M16" s="50"/>
      <c r="N16" s="50" t="e">
        <f t="shared" si="4"/>
        <v>#DIV/0!</v>
      </c>
      <c r="O16" s="50"/>
      <c r="P16" s="50" t="e">
        <f t="shared" si="5"/>
        <v>#DIV/0!</v>
      </c>
      <c r="Q16" s="50"/>
      <c r="R16" s="51" t="e">
        <f t="shared" si="6"/>
        <v>#DIV/0!</v>
      </c>
      <c r="S16" s="51"/>
      <c r="T16" s="51" t="e">
        <f t="shared" si="7"/>
        <v>#DIV/0!</v>
      </c>
      <c r="U16" s="51"/>
      <c r="V16" s="51"/>
      <c r="W16" s="51" t="e">
        <f t="shared" si="8"/>
        <v>#DIV/0!</v>
      </c>
      <c r="X16" s="31" t="s">
        <v>42</v>
      </c>
      <c r="Y16" s="29">
        <v>1215</v>
      </c>
      <c r="Z16" s="30"/>
      <c r="AA16" s="30"/>
      <c r="AB16" s="30">
        <v>85</v>
      </c>
      <c r="AC16" s="30"/>
      <c r="AD16" s="38"/>
      <c r="AE16" s="70"/>
      <c r="AF16" s="74"/>
      <c r="AG16" s="74"/>
      <c r="AH16" s="74"/>
      <c r="AI16" s="74"/>
      <c r="AJ16" s="74"/>
      <c r="AK16" s="74"/>
      <c r="AL16" s="19"/>
      <c r="AM16" s="19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</row>
    <row r="17" spans="1:148" s="18" customFormat="1" ht="15" customHeight="1" x14ac:dyDescent="0.2">
      <c r="A17" s="31" t="s">
        <v>43</v>
      </c>
      <c r="B17" s="50">
        <f t="shared" si="9"/>
        <v>881</v>
      </c>
      <c r="C17" s="50">
        <f t="shared" si="0"/>
        <v>12.459340970159808</v>
      </c>
      <c r="D17" s="50">
        <v>881</v>
      </c>
      <c r="E17" s="50">
        <v>2541</v>
      </c>
      <c r="F17" s="50">
        <f t="shared" si="1"/>
        <v>28.842224744608398</v>
      </c>
      <c r="G17" s="50"/>
      <c r="H17" s="50"/>
      <c r="I17" s="50" t="e">
        <f t="shared" si="2"/>
        <v>#DIV/0!</v>
      </c>
      <c r="J17" s="50"/>
      <c r="K17" s="50"/>
      <c r="L17" s="50" t="e">
        <f t="shared" si="3"/>
        <v>#DIV/0!</v>
      </c>
      <c r="M17" s="50"/>
      <c r="N17" s="50" t="e">
        <f t="shared" si="4"/>
        <v>#DIV/0!</v>
      </c>
      <c r="O17" s="50"/>
      <c r="P17" s="50" t="e">
        <f t="shared" si="5"/>
        <v>#DIV/0!</v>
      </c>
      <c r="Q17" s="50"/>
      <c r="R17" s="51" t="e">
        <f t="shared" si="6"/>
        <v>#DIV/0!</v>
      </c>
      <c r="S17" s="51"/>
      <c r="T17" s="51" t="e">
        <f t="shared" si="7"/>
        <v>#DIV/0!</v>
      </c>
      <c r="U17" s="51"/>
      <c r="V17" s="51"/>
      <c r="W17" s="51" t="e">
        <f t="shared" si="8"/>
        <v>#DIV/0!</v>
      </c>
      <c r="X17" s="31" t="s">
        <v>43</v>
      </c>
      <c r="Y17" s="29">
        <v>7071</v>
      </c>
      <c r="Z17" s="30"/>
      <c r="AA17" s="30"/>
      <c r="AB17" s="30"/>
      <c r="AC17" s="30"/>
      <c r="AD17" s="38"/>
      <c r="AE17" s="70"/>
      <c r="AF17" s="74"/>
      <c r="AG17" s="74"/>
      <c r="AH17" s="74"/>
      <c r="AI17" s="74"/>
      <c r="AJ17" s="74"/>
      <c r="AK17" s="74"/>
      <c r="AL17" s="19"/>
      <c r="AM17" s="19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</row>
    <row r="18" spans="1:148" s="18" customFormat="1" ht="15" customHeight="1" x14ac:dyDescent="0.2">
      <c r="A18" s="32" t="s">
        <v>44</v>
      </c>
      <c r="B18" s="50">
        <f t="shared" si="9"/>
        <v>0</v>
      </c>
      <c r="C18" s="50">
        <f t="shared" si="0"/>
        <v>0</v>
      </c>
      <c r="D18" s="50"/>
      <c r="E18" s="50"/>
      <c r="F18" s="50" t="e">
        <f t="shared" si="1"/>
        <v>#DIV/0!</v>
      </c>
      <c r="G18" s="50"/>
      <c r="H18" s="50"/>
      <c r="I18" s="50" t="e">
        <f t="shared" si="2"/>
        <v>#DIV/0!</v>
      </c>
      <c r="J18" s="50"/>
      <c r="K18" s="50"/>
      <c r="L18" s="50" t="e">
        <f t="shared" si="3"/>
        <v>#DIV/0!</v>
      </c>
      <c r="M18" s="50"/>
      <c r="N18" s="50" t="e">
        <f t="shared" si="4"/>
        <v>#DIV/0!</v>
      </c>
      <c r="O18" s="50"/>
      <c r="P18" s="50" t="e">
        <f t="shared" si="5"/>
        <v>#DIV/0!</v>
      </c>
      <c r="Q18" s="50"/>
      <c r="R18" s="51" t="e">
        <f t="shared" si="6"/>
        <v>#DIV/0!</v>
      </c>
      <c r="S18" s="51"/>
      <c r="T18" s="51" t="e">
        <f t="shared" si="7"/>
        <v>#DIV/0!</v>
      </c>
      <c r="U18" s="51"/>
      <c r="V18" s="51"/>
      <c r="W18" s="51" t="e">
        <f t="shared" si="8"/>
        <v>#DIV/0!</v>
      </c>
      <c r="X18" s="32" t="s">
        <v>44</v>
      </c>
      <c r="Y18" s="29">
        <v>650</v>
      </c>
      <c r="Z18" s="30"/>
      <c r="AA18" s="30"/>
      <c r="AB18" s="30"/>
      <c r="AC18" s="30"/>
      <c r="AD18" s="38"/>
      <c r="AE18" s="70"/>
      <c r="AF18" s="74"/>
      <c r="AG18" s="74"/>
      <c r="AH18" s="74"/>
      <c r="AI18" s="74"/>
      <c r="AJ18" s="74"/>
      <c r="AK18" s="74"/>
      <c r="AL18" s="19"/>
      <c r="AM18" s="19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</row>
    <row r="19" spans="1:148" s="18" customFormat="1" ht="15" customHeight="1" x14ac:dyDescent="0.2">
      <c r="A19" s="32" t="s">
        <v>45</v>
      </c>
      <c r="B19" s="50">
        <f t="shared" si="9"/>
        <v>0</v>
      </c>
      <c r="C19" s="50">
        <f t="shared" si="0"/>
        <v>0</v>
      </c>
      <c r="D19" s="50"/>
      <c r="E19" s="50"/>
      <c r="F19" s="50" t="e">
        <f t="shared" si="1"/>
        <v>#DIV/0!</v>
      </c>
      <c r="G19" s="50"/>
      <c r="H19" s="50"/>
      <c r="I19" s="50">
        <f t="shared" si="2"/>
        <v>0</v>
      </c>
      <c r="J19" s="50"/>
      <c r="K19" s="50"/>
      <c r="L19" s="50" t="e">
        <f t="shared" si="3"/>
        <v>#DIV/0!</v>
      </c>
      <c r="M19" s="50"/>
      <c r="N19" s="50" t="e">
        <f t="shared" si="4"/>
        <v>#DIV/0!</v>
      </c>
      <c r="O19" s="50"/>
      <c r="P19" s="50" t="e">
        <f t="shared" si="5"/>
        <v>#DIV/0!</v>
      </c>
      <c r="Q19" s="50"/>
      <c r="R19" s="51" t="e">
        <f t="shared" si="6"/>
        <v>#DIV/0!</v>
      </c>
      <c r="S19" s="51"/>
      <c r="T19" s="51" t="e">
        <f t="shared" si="7"/>
        <v>#DIV/0!</v>
      </c>
      <c r="U19" s="51"/>
      <c r="V19" s="51"/>
      <c r="W19" s="51" t="e">
        <f t="shared" si="8"/>
        <v>#DIV/0!</v>
      </c>
      <c r="X19" s="32" t="s">
        <v>45</v>
      </c>
      <c r="Y19" s="29">
        <v>418</v>
      </c>
      <c r="Z19" s="30">
        <v>5</v>
      </c>
      <c r="AA19" s="30"/>
      <c r="AB19" s="30"/>
      <c r="AC19" s="30"/>
      <c r="AD19" s="38"/>
      <c r="AE19" s="70"/>
      <c r="AF19" s="74"/>
      <c r="AG19" s="74"/>
      <c r="AH19" s="74"/>
      <c r="AI19" s="74"/>
      <c r="AJ19" s="74"/>
      <c r="AK19" s="74"/>
      <c r="AL19" s="19"/>
      <c r="AM19" s="19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</row>
    <row r="20" spans="1:148" s="18" customFormat="1" ht="15" customHeight="1" x14ac:dyDescent="0.2">
      <c r="A20" s="33" t="s">
        <v>46</v>
      </c>
      <c r="B20" s="50">
        <f t="shared" si="9"/>
        <v>0</v>
      </c>
      <c r="C20" s="50" t="e">
        <f t="shared" si="0"/>
        <v>#DIV/0!</v>
      </c>
      <c r="D20" s="50"/>
      <c r="E20" s="50"/>
      <c r="F20" s="50" t="e">
        <f t="shared" si="1"/>
        <v>#DIV/0!</v>
      </c>
      <c r="G20" s="50"/>
      <c r="H20" s="50"/>
      <c r="I20" s="50" t="e">
        <f t="shared" si="2"/>
        <v>#DIV/0!</v>
      </c>
      <c r="J20" s="50"/>
      <c r="K20" s="50"/>
      <c r="L20" s="50">
        <f t="shared" si="3"/>
        <v>0</v>
      </c>
      <c r="M20" s="50"/>
      <c r="N20" s="50" t="e">
        <f t="shared" si="4"/>
        <v>#DIV/0!</v>
      </c>
      <c r="O20" s="50"/>
      <c r="P20" s="50">
        <f t="shared" si="5"/>
        <v>0</v>
      </c>
      <c r="Q20" s="50"/>
      <c r="R20" s="51" t="e">
        <f t="shared" si="6"/>
        <v>#DIV/0!</v>
      </c>
      <c r="S20" s="51"/>
      <c r="T20" s="51" t="e">
        <f t="shared" si="7"/>
        <v>#DIV/0!</v>
      </c>
      <c r="U20" s="51"/>
      <c r="V20" s="51"/>
      <c r="W20" s="51" t="e">
        <f t="shared" si="8"/>
        <v>#DIV/0!</v>
      </c>
      <c r="X20" s="33" t="s">
        <v>46</v>
      </c>
      <c r="Y20" s="29"/>
      <c r="Z20" s="30"/>
      <c r="AA20" s="30"/>
      <c r="AB20" s="30">
        <v>81</v>
      </c>
      <c r="AC20" s="30">
        <v>15</v>
      </c>
      <c r="AD20" s="38"/>
      <c r="AE20" s="70"/>
      <c r="AF20" s="74"/>
      <c r="AG20" s="74"/>
      <c r="AH20" s="74"/>
      <c r="AI20" s="74"/>
      <c r="AJ20" s="74"/>
      <c r="AK20" s="74"/>
      <c r="AL20" s="19"/>
      <c r="AM20" s="19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</row>
    <row r="21" spans="1:148" s="18" customFormat="1" ht="15" customHeight="1" x14ac:dyDescent="0.2">
      <c r="A21" s="34" t="s">
        <v>47</v>
      </c>
      <c r="B21" s="50">
        <f t="shared" si="9"/>
        <v>0</v>
      </c>
      <c r="C21" s="50" t="e">
        <f t="shared" si="0"/>
        <v>#DIV/0!</v>
      </c>
      <c r="D21" s="50"/>
      <c r="E21" s="50"/>
      <c r="F21" s="50" t="e">
        <f t="shared" si="1"/>
        <v>#DIV/0!</v>
      </c>
      <c r="G21" s="50"/>
      <c r="H21" s="50"/>
      <c r="I21" s="50" t="e">
        <f t="shared" si="2"/>
        <v>#DIV/0!</v>
      </c>
      <c r="J21" s="50"/>
      <c r="K21" s="50"/>
      <c r="L21" s="50">
        <f t="shared" si="3"/>
        <v>0</v>
      </c>
      <c r="M21" s="50"/>
      <c r="N21" s="50" t="e">
        <f t="shared" si="4"/>
        <v>#DIV/0!</v>
      </c>
      <c r="O21" s="50"/>
      <c r="P21" s="50" t="e">
        <f t="shared" si="5"/>
        <v>#DIV/0!</v>
      </c>
      <c r="Q21" s="50"/>
      <c r="R21" s="51" t="e">
        <f t="shared" si="6"/>
        <v>#DIV/0!</v>
      </c>
      <c r="S21" s="51"/>
      <c r="T21" s="51" t="e">
        <f t="shared" si="7"/>
        <v>#DIV/0!</v>
      </c>
      <c r="U21" s="51"/>
      <c r="V21" s="51"/>
      <c r="W21" s="51" t="e">
        <f t="shared" si="8"/>
        <v>#DIV/0!</v>
      </c>
      <c r="X21" s="34" t="s">
        <v>47</v>
      </c>
      <c r="Y21" s="35"/>
      <c r="Z21" s="36"/>
      <c r="AA21" s="36"/>
      <c r="AB21" s="30">
        <v>50</v>
      </c>
      <c r="AC21" s="36"/>
      <c r="AD21" s="39"/>
      <c r="AE21" s="70"/>
      <c r="AF21" s="74"/>
      <c r="AG21" s="74"/>
      <c r="AH21" s="74"/>
      <c r="AI21" s="74"/>
      <c r="AJ21" s="74"/>
      <c r="AK21" s="74"/>
      <c r="AL21" s="19"/>
      <c r="AM21" s="19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</row>
    <row r="22" spans="1:148" s="18" customFormat="1" ht="15" customHeight="1" x14ac:dyDescent="0.2">
      <c r="A22" s="37" t="s">
        <v>48</v>
      </c>
      <c r="B22" s="50">
        <f t="shared" si="9"/>
        <v>0</v>
      </c>
      <c r="C22" s="50" t="e">
        <f t="shared" si="0"/>
        <v>#DIV/0!</v>
      </c>
      <c r="D22" s="50"/>
      <c r="E22" s="50"/>
      <c r="F22" s="50" t="e">
        <f t="shared" si="1"/>
        <v>#DIV/0!</v>
      </c>
      <c r="G22" s="50"/>
      <c r="H22" s="50"/>
      <c r="I22" s="50" t="e">
        <f t="shared" si="2"/>
        <v>#DIV/0!</v>
      </c>
      <c r="J22" s="50"/>
      <c r="K22" s="50"/>
      <c r="L22" s="50">
        <f t="shared" si="3"/>
        <v>0</v>
      </c>
      <c r="M22" s="50"/>
      <c r="N22" s="50" t="e">
        <f t="shared" si="4"/>
        <v>#DIV/0!</v>
      </c>
      <c r="O22" s="50"/>
      <c r="P22" s="50" t="e">
        <f t="shared" si="5"/>
        <v>#DIV/0!</v>
      </c>
      <c r="Q22" s="50"/>
      <c r="R22" s="51" t="e">
        <f t="shared" si="6"/>
        <v>#DIV/0!</v>
      </c>
      <c r="S22" s="51"/>
      <c r="T22" s="51" t="e">
        <f t="shared" si="7"/>
        <v>#DIV/0!</v>
      </c>
      <c r="U22" s="51"/>
      <c r="V22" s="51"/>
      <c r="W22" s="51" t="e">
        <f t="shared" si="8"/>
        <v>#DIV/0!</v>
      </c>
      <c r="X22" s="37" t="s">
        <v>48</v>
      </c>
      <c r="Y22" s="35"/>
      <c r="Z22" s="36"/>
      <c r="AA22" s="36"/>
      <c r="AB22" s="30">
        <v>10</v>
      </c>
      <c r="AC22" s="36"/>
      <c r="AD22" s="40"/>
      <c r="AE22" s="70"/>
      <c r="AF22" s="74"/>
      <c r="AG22" s="74"/>
      <c r="AH22" s="74"/>
      <c r="AI22" s="74"/>
      <c r="AJ22" s="74"/>
      <c r="AK22" s="74"/>
      <c r="AL22" s="19"/>
      <c r="AM22" s="19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</row>
    <row r="23" spans="1:148" s="18" customFormat="1" ht="15" customHeight="1" x14ac:dyDescent="0.2">
      <c r="A23" s="49"/>
      <c r="B23" s="50">
        <f t="shared" si="9"/>
        <v>0</v>
      </c>
      <c r="C23" s="50" t="e">
        <f t="shared" si="0"/>
        <v>#DIV/0!</v>
      </c>
      <c r="D23" s="50"/>
      <c r="E23" s="50"/>
      <c r="F23" s="50" t="e">
        <f t="shared" si="1"/>
        <v>#DIV/0!</v>
      </c>
      <c r="G23" s="50"/>
      <c r="H23" s="50"/>
      <c r="I23" s="50" t="e">
        <f t="shared" si="2"/>
        <v>#DIV/0!</v>
      </c>
      <c r="J23" s="50"/>
      <c r="K23" s="50"/>
      <c r="L23" s="50" t="e">
        <f t="shared" si="3"/>
        <v>#DIV/0!</v>
      </c>
      <c r="M23" s="50"/>
      <c r="N23" s="50" t="e">
        <f t="shared" si="4"/>
        <v>#DIV/0!</v>
      </c>
      <c r="O23" s="50"/>
      <c r="P23" s="50" t="e">
        <f t="shared" si="5"/>
        <v>#DIV/0!</v>
      </c>
      <c r="Q23" s="50"/>
      <c r="R23" s="51" t="e">
        <f t="shared" si="6"/>
        <v>#DIV/0!</v>
      </c>
      <c r="S23" s="51"/>
      <c r="T23" s="51" t="e">
        <f t="shared" si="7"/>
        <v>#DIV/0!</v>
      </c>
      <c r="U23" s="51"/>
      <c r="V23" s="51"/>
      <c r="W23" s="51" t="e">
        <f t="shared" si="8"/>
        <v>#DIV/0!</v>
      </c>
      <c r="X23" s="52"/>
      <c r="Y23" s="35"/>
      <c r="Z23" s="36"/>
      <c r="AA23" s="36"/>
      <c r="AB23" s="36"/>
      <c r="AC23" s="36"/>
      <c r="AD23" s="39"/>
      <c r="AE23" s="70"/>
      <c r="AF23" s="74"/>
      <c r="AG23" s="74"/>
      <c r="AH23" s="74"/>
      <c r="AI23" s="74"/>
      <c r="AJ23" s="74"/>
      <c r="AK23" s="74"/>
      <c r="AL23" s="19"/>
      <c r="AM23" s="19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</row>
    <row r="24" spans="1:148" s="18" customFormat="1" ht="18.75" customHeight="1" x14ac:dyDescent="0.2">
      <c r="A24" s="49"/>
      <c r="B24" s="50">
        <f t="shared" si="9"/>
        <v>0</v>
      </c>
      <c r="C24" s="50" t="e">
        <f t="shared" si="0"/>
        <v>#DIV/0!</v>
      </c>
      <c r="D24" s="50"/>
      <c r="E24" s="50"/>
      <c r="F24" s="50" t="e">
        <f t="shared" si="1"/>
        <v>#DIV/0!</v>
      </c>
      <c r="G24" s="50"/>
      <c r="H24" s="50"/>
      <c r="I24" s="50" t="e">
        <f t="shared" si="2"/>
        <v>#DIV/0!</v>
      </c>
      <c r="J24" s="50"/>
      <c r="K24" s="50"/>
      <c r="L24" s="50" t="e">
        <f t="shared" si="3"/>
        <v>#DIV/0!</v>
      </c>
      <c r="M24" s="50"/>
      <c r="N24" s="50" t="e">
        <f t="shared" si="4"/>
        <v>#DIV/0!</v>
      </c>
      <c r="O24" s="50"/>
      <c r="P24" s="50" t="e">
        <f t="shared" si="5"/>
        <v>#DIV/0!</v>
      </c>
      <c r="Q24" s="50"/>
      <c r="R24" s="51" t="e">
        <f t="shared" si="6"/>
        <v>#DIV/0!</v>
      </c>
      <c r="S24" s="51"/>
      <c r="T24" s="51" t="e">
        <f t="shared" si="7"/>
        <v>#DIV/0!</v>
      </c>
      <c r="U24" s="51"/>
      <c r="V24" s="51"/>
      <c r="W24" s="51" t="e">
        <f>V24/U24*10</f>
        <v>#DIV/0!</v>
      </c>
      <c r="X24" s="52"/>
      <c r="Y24" s="35"/>
      <c r="Z24" s="36"/>
      <c r="AA24" s="36"/>
      <c r="AB24" s="36"/>
      <c r="AC24" s="36"/>
      <c r="AD24" s="40"/>
      <c r="AE24" s="70"/>
      <c r="AF24" s="74"/>
      <c r="AG24" s="74"/>
      <c r="AH24" s="74"/>
      <c r="AI24" s="74"/>
      <c r="AJ24" s="74"/>
      <c r="AK24" s="74"/>
      <c r="AL24" s="19"/>
      <c r="AM24" s="19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</row>
    <row r="25" spans="1:148" s="18" customFormat="1" ht="18" customHeight="1" x14ac:dyDescent="0.25">
      <c r="A25" s="53" t="s">
        <v>50</v>
      </c>
      <c r="B25" s="50">
        <f>SUM(B6:B24)</f>
        <v>3659</v>
      </c>
      <c r="C25" s="50">
        <f t="shared" si="0"/>
        <v>13.876668689320388</v>
      </c>
      <c r="D25" s="54">
        <f>SUM(D6:D24)</f>
        <v>3659</v>
      </c>
      <c r="E25" s="54">
        <f>SUM(E6:E24)</f>
        <v>9922.7000000000007</v>
      </c>
      <c r="F25" s="50">
        <f t="shared" si="1"/>
        <v>27.118611642525284</v>
      </c>
      <c r="G25" s="54">
        <f>SUM(G6:G24)</f>
        <v>0</v>
      </c>
      <c r="H25" s="54">
        <f>SUM(H6:H24)</f>
        <v>20</v>
      </c>
      <c r="I25" s="50">
        <f t="shared" si="2"/>
        <v>18.348623853211009</v>
      </c>
      <c r="J25" s="54">
        <f>SUM(J6:J24)</f>
        <v>9.4</v>
      </c>
      <c r="K25" s="54">
        <f>SUM(K6:K24)</f>
        <v>0</v>
      </c>
      <c r="L25" s="50">
        <f t="shared" si="3"/>
        <v>0</v>
      </c>
      <c r="M25" s="54">
        <f>SUM(M6:M24)</f>
        <v>0</v>
      </c>
      <c r="N25" s="50" t="e">
        <f t="shared" si="4"/>
        <v>#DIV/0!</v>
      </c>
      <c r="O25" s="54">
        <f>SUM(O6:O24)</f>
        <v>0</v>
      </c>
      <c r="P25" s="50">
        <f t="shared" si="5"/>
        <v>0</v>
      </c>
      <c r="Q25" s="54">
        <f>SUM(Q6:Q24)</f>
        <v>0</v>
      </c>
      <c r="R25" s="51" t="e">
        <f t="shared" si="6"/>
        <v>#DIV/0!</v>
      </c>
      <c r="S25" s="51">
        <f>SUM(S6:S24)</f>
        <v>0</v>
      </c>
      <c r="T25" s="51">
        <f t="shared" si="7"/>
        <v>0</v>
      </c>
      <c r="U25" s="51">
        <f>SUM(U6:U24)</f>
        <v>0</v>
      </c>
      <c r="V25" s="51">
        <f>SUM(V6:V24)</f>
        <v>0</v>
      </c>
      <c r="W25" s="51" t="e">
        <f>V25/U25*10</f>
        <v>#DIV/0!</v>
      </c>
      <c r="X25" s="55" t="s">
        <v>14</v>
      </c>
      <c r="Y25" s="56">
        <f t="shared" ref="Y25:AD25" si="10">SUM(Y6:Y24)</f>
        <v>26368</v>
      </c>
      <c r="Z25" s="57">
        <f t="shared" si="10"/>
        <v>109</v>
      </c>
      <c r="AA25" s="57">
        <f t="shared" si="10"/>
        <v>0</v>
      </c>
      <c r="AB25" s="57">
        <f t="shared" si="10"/>
        <v>371</v>
      </c>
      <c r="AC25" s="57">
        <f t="shared" si="10"/>
        <v>116</v>
      </c>
      <c r="AD25" s="57">
        <f t="shared" si="10"/>
        <v>600</v>
      </c>
      <c r="AE25" s="70"/>
      <c r="AF25" s="74"/>
      <c r="AG25" s="74"/>
      <c r="AH25" s="74"/>
      <c r="AI25" s="74"/>
      <c r="AJ25" s="74"/>
      <c r="AK25" s="74"/>
      <c r="AL25" s="19"/>
      <c r="AM25" s="19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</row>
    <row r="26" spans="1:148" s="20" customFormat="1" ht="15.75" customHeight="1" x14ac:dyDescent="0.2">
      <c r="A26" s="53" t="s">
        <v>49</v>
      </c>
      <c r="B26" s="50">
        <v>4349</v>
      </c>
      <c r="C26" s="50">
        <v>16.55752684078276</v>
      </c>
      <c r="D26" s="50">
        <v>4349</v>
      </c>
      <c r="E26" s="58">
        <v>10933</v>
      </c>
      <c r="F26" s="50">
        <v>25.139112439641295</v>
      </c>
      <c r="G26" s="50">
        <v>0</v>
      </c>
      <c r="H26" s="50">
        <v>29</v>
      </c>
      <c r="I26" s="50">
        <v>9.8639455782312915</v>
      </c>
      <c r="J26" s="50">
        <v>3.5</v>
      </c>
      <c r="K26" s="50"/>
      <c r="L26" s="50"/>
      <c r="M26" s="50"/>
      <c r="N26" s="50"/>
      <c r="O26" s="50"/>
      <c r="P26" s="50"/>
      <c r="Q26" s="50"/>
      <c r="R26" s="51"/>
      <c r="S26" s="51"/>
      <c r="T26" s="51"/>
      <c r="U26" s="51"/>
      <c r="V26" s="51"/>
      <c r="W26" s="51"/>
      <c r="X26" s="59"/>
      <c r="Y26" s="60"/>
      <c r="Z26" s="51"/>
      <c r="AA26" s="51"/>
      <c r="AB26" s="51"/>
      <c r="AC26" s="51"/>
      <c r="AD26" s="61"/>
      <c r="AE26" s="21"/>
      <c r="AF26" s="74"/>
      <c r="AG26" s="74"/>
      <c r="AH26" s="74"/>
      <c r="AI26" s="74"/>
      <c r="AJ26" s="74"/>
      <c r="AK26" s="74"/>
      <c r="AL26" s="19"/>
      <c r="AM26" s="19"/>
    </row>
    <row r="27" spans="1:148" s="22" customFormat="1" ht="16.5" customHeight="1" x14ac:dyDescent="0.2">
      <c r="A27" s="62" t="s">
        <v>31</v>
      </c>
      <c r="B27" s="63">
        <f>B25-B26</f>
        <v>-690</v>
      </c>
      <c r="C27" s="63"/>
      <c r="D27" s="50">
        <f>D25-D26</f>
        <v>-690</v>
      </c>
      <c r="E27" s="63">
        <f>E25-E26</f>
        <v>-1010.2999999999993</v>
      </c>
      <c r="F27" s="63"/>
      <c r="G27" s="63">
        <f>G25-G26</f>
        <v>0</v>
      </c>
      <c r="H27" s="63">
        <f>H25-H26</f>
        <v>-9</v>
      </c>
      <c r="I27" s="63"/>
      <c r="J27" s="63">
        <f>J25-J26</f>
        <v>5.9</v>
      </c>
      <c r="K27" s="63">
        <f>K25-K26</f>
        <v>0</v>
      </c>
      <c r="L27" s="63"/>
      <c r="M27" s="63">
        <f>M25-M26</f>
        <v>0</v>
      </c>
      <c r="N27" s="63"/>
      <c r="O27" s="63">
        <f>O25-O26</f>
        <v>0</v>
      </c>
      <c r="P27" s="63"/>
      <c r="Q27" s="63">
        <f>Q25-Q26</f>
        <v>0</v>
      </c>
      <c r="R27" s="63"/>
      <c r="S27" s="63">
        <f>S25-S26</f>
        <v>0</v>
      </c>
      <c r="T27" s="63"/>
      <c r="U27" s="63">
        <f>U25-U26</f>
        <v>0</v>
      </c>
      <c r="V27" s="63">
        <f>V25-V26</f>
        <v>0</v>
      </c>
      <c r="W27" s="64"/>
      <c r="X27" s="65"/>
      <c r="Y27" s="66"/>
      <c r="Z27" s="64"/>
      <c r="AA27" s="64"/>
      <c r="AB27" s="64"/>
      <c r="AC27" s="64"/>
      <c r="AD27" s="67"/>
      <c r="AE27" s="23"/>
      <c r="AF27" s="75"/>
      <c r="AG27" s="75"/>
      <c r="AH27" s="75"/>
      <c r="AI27" s="75"/>
      <c r="AJ27" s="75"/>
      <c r="AK27" s="75"/>
      <c r="AL27" s="24"/>
      <c r="AM27" s="24"/>
    </row>
    <row r="28" spans="1:148" s="22" customFormat="1" x14ac:dyDescent="0.2">
      <c r="A28" s="25"/>
      <c r="B28" s="3"/>
      <c r="C28" s="3"/>
      <c r="D28" s="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26"/>
      <c r="Y28" s="27"/>
      <c r="Z28" s="3"/>
      <c r="AA28" s="3"/>
      <c r="AB28" s="3"/>
      <c r="AC28" s="3"/>
      <c r="AD28" s="23"/>
      <c r="AE28" s="23"/>
      <c r="AF28" s="23"/>
      <c r="AG28" s="23"/>
      <c r="AH28" s="23"/>
      <c r="AI28" s="23"/>
      <c r="AJ28" s="23"/>
      <c r="AK28" s="23"/>
      <c r="AL28" s="24"/>
      <c r="AM28" s="24"/>
    </row>
    <row r="29" spans="1:148" s="22" customFormat="1" x14ac:dyDescent="0.2">
      <c r="A29" s="25"/>
      <c r="B29" s="3"/>
      <c r="C29" s="3"/>
      <c r="D29" s="4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26"/>
      <c r="Y29" s="27"/>
      <c r="Z29" s="3"/>
      <c r="AA29" s="3"/>
      <c r="AB29" s="3"/>
      <c r="AC29" s="3"/>
      <c r="AD29" s="23"/>
      <c r="AE29" s="23"/>
      <c r="AF29" s="23"/>
      <c r="AG29" s="23"/>
      <c r="AH29" s="23"/>
      <c r="AI29" s="23"/>
      <c r="AJ29" s="23"/>
      <c r="AK29" s="23"/>
      <c r="AL29" s="24"/>
      <c r="AM29" s="24"/>
    </row>
  </sheetData>
  <mergeCells count="10">
    <mergeCell ref="X3:X5"/>
    <mergeCell ref="Y3:AC3"/>
    <mergeCell ref="A1:K2"/>
    <mergeCell ref="L1:W2"/>
    <mergeCell ref="A3:A4"/>
    <mergeCell ref="B3:G3"/>
    <mergeCell ref="H3:J3"/>
    <mergeCell ref="K3:N3"/>
    <mergeCell ref="O3:R3"/>
    <mergeCell ref="S3:W3"/>
  </mergeCells>
  <pageMargins left="0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11.08.2023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Коробицына Надежда Иринеевна</dc:creator>
  <cp:lastModifiedBy>Леготкина Елена Петровна</cp:lastModifiedBy>
  <cp:lastPrinted>2023-08-11T06:40:13Z</cp:lastPrinted>
  <dcterms:created xsi:type="dcterms:W3CDTF">2023-07-31T05:36:08Z</dcterms:created>
  <dcterms:modified xsi:type="dcterms:W3CDTF">2023-08-11T10:57:16Z</dcterms:modified>
</cp:coreProperties>
</file>