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630" windowWidth="24615" windowHeight="13485" firstSheet="25" activeTab="32"/>
  </bookViews>
  <sheets>
    <sheet name="30.05.2023 г." sheetId="1" r:id="rId1"/>
    <sheet name="31.05.2023 г." sheetId="2" r:id="rId2"/>
    <sheet name="1.06.2023 г." sheetId="3" r:id="rId3"/>
    <sheet name="05.06.2023 г." sheetId="4" r:id="rId4"/>
    <sheet name="07.06.2023 г." sheetId="5" r:id="rId5"/>
    <sheet name="09.06.2023 г." sheetId="6" r:id="rId6"/>
    <sheet name="13.06.2023 г." sheetId="7" r:id="rId7"/>
    <sheet name="14.06.2023 г." sheetId="8" r:id="rId8"/>
    <sheet name="15.06.2023г." sheetId="9" r:id="rId9"/>
    <sheet name="16.06.2023 г." sheetId="10" r:id="rId10"/>
    <sheet name="23.06.2023 г." sheetId="11" r:id="rId11"/>
    <sheet name="26.06.2023 г." sheetId="12" r:id="rId12"/>
    <sheet name="27.06.2023 г." sheetId="13" r:id="rId13"/>
    <sheet name="28.06.2023 г." sheetId="14" r:id="rId14"/>
    <sheet name="29.06.2023г." sheetId="15" r:id="rId15"/>
    <sheet name="30.06.2023 г." sheetId="16" r:id="rId16"/>
    <sheet name="03.07.2023 г." sheetId="17" r:id="rId17"/>
    <sheet name="04.07.2023 г" sheetId="18" r:id="rId18"/>
    <sheet name="05.07.2023 г." sheetId="19" r:id="rId19"/>
    <sheet name="06.07.2023 г." sheetId="20" r:id="rId20"/>
    <sheet name="07.07.2023 г." sheetId="21" r:id="rId21"/>
    <sheet name="17.07.2023 г." sheetId="22" r:id="rId22"/>
    <sheet name="18.07. 2023г." sheetId="23" r:id="rId23"/>
    <sheet name="19.07.2023г." sheetId="24" r:id="rId24"/>
    <sheet name="20.07.20123 г." sheetId="25" r:id="rId25"/>
    <sheet name="21.07.2023 г." sheetId="26" r:id="rId26"/>
    <sheet name="28.07.2023 г." sheetId="27" r:id="rId27"/>
    <sheet name="31.07.2023 г." sheetId="28" r:id="rId28"/>
    <sheet name="01.08.2023 г." sheetId="29" r:id="rId29"/>
    <sheet name="2.08.2023 г." sheetId="30" r:id="rId30"/>
    <sheet name="3.08.2023 г." sheetId="31" r:id="rId31"/>
    <sheet name="04.08.2023 г." sheetId="32" r:id="rId32"/>
    <sheet name="07.08.2023 г." sheetId="33" r:id="rId33"/>
    <sheet name="Лист1" sheetId="34" r:id="rId34"/>
  </sheets>
  <calcPr calcId="145621"/>
</workbook>
</file>

<file path=xl/calcChain.xml><?xml version="1.0" encoding="utf-8"?>
<calcChain xmlns="http://schemas.openxmlformats.org/spreadsheetml/2006/main">
  <c r="H28" i="33" l="1"/>
  <c r="AG26" i="33"/>
  <c r="L26" i="33"/>
  <c r="J26" i="33"/>
  <c r="J29" i="33" s="1"/>
  <c r="H26" i="33"/>
  <c r="H29" i="33" s="1"/>
  <c r="F26" i="33"/>
  <c r="F29" i="33" s="1"/>
  <c r="D26" i="33"/>
  <c r="D28" i="33" s="1"/>
  <c r="R25" i="33"/>
  <c r="S25" i="33" s="1"/>
  <c r="K25" i="33"/>
  <c r="G25" i="33"/>
  <c r="E25" i="33"/>
  <c r="B25" i="33"/>
  <c r="C25" i="33" s="1"/>
  <c r="T24" i="33"/>
  <c r="S24" i="33"/>
  <c r="R24" i="33"/>
  <c r="K24" i="33"/>
  <c r="G24" i="33"/>
  <c r="E24" i="33"/>
  <c r="B24" i="33"/>
  <c r="C24" i="33" s="1"/>
  <c r="T23" i="33"/>
  <c r="S23" i="33"/>
  <c r="R23" i="33"/>
  <c r="K23" i="33"/>
  <c r="G23" i="33"/>
  <c r="E23" i="33"/>
  <c r="B23" i="33"/>
  <c r="C23" i="33" s="1"/>
  <c r="T22" i="33"/>
  <c r="S22" i="33"/>
  <c r="R22" i="33"/>
  <c r="K22" i="33"/>
  <c r="G22" i="33"/>
  <c r="E22" i="33"/>
  <c r="B22" i="33"/>
  <c r="C22" i="33" s="1"/>
  <c r="R21" i="33"/>
  <c r="T21" i="33" s="1"/>
  <c r="K21" i="33"/>
  <c r="G21" i="33"/>
  <c r="E21" i="33"/>
  <c r="C21" i="33"/>
  <c r="R20" i="33"/>
  <c r="S20" i="33" s="1"/>
  <c r="K20" i="33"/>
  <c r="G20" i="33"/>
  <c r="E20" i="33"/>
  <c r="C20" i="33"/>
  <c r="R19" i="33"/>
  <c r="T19" i="33" s="1"/>
  <c r="K19" i="33"/>
  <c r="G19" i="33"/>
  <c r="E19" i="33"/>
  <c r="C19" i="33"/>
  <c r="R18" i="33"/>
  <c r="T18" i="33" s="1"/>
  <c r="K18" i="33"/>
  <c r="G18" i="33"/>
  <c r="E18" i="33"/>
  <c r="C18" i="33"/>
  <c r="R17" i="33"/>
  <c r="T17" i="33" s="1"/>
  <c r="K17" i="33"/>
  <c r="G17" i="33"/>
  <c r="E17" i="33"/>
  <c r="C17" i="33"/>
  <c r="T16" i="33"/>
  <c r="R16" i="33"/>
  <c r="S16" i="33" s="1"/>
  <c r="K16" i="33"/>
  <c r="I16" i="33"/>
  <c r="G16" i="33"/>
  <c r="E16" i="33"/>
  <c r="C16" i="33"/>
  <c r="R15" i="33"/>
  <c r="S15" i="33" s="1"/>
  <c r="K15" i="33"/>
  <c r="G15" i="33"/>
  <c r="E15" i="33"/>
  <c r="C15" i="33"/>
  <c r="T14" i="33"/>
  <c r="R14" i="33"/>
  <c r="S14" i="33" s="1"/>
  <c r="K14" i="33"/>
  <c r="G14" i="33"/>
  <c r="E14" i="33"/>
  <c r="C14" i="33"/>
  <c r="R13" i="33"/>
  <c r="T13" i="33" s="1"/>
  <c r="K13" i="33"/>
  <c r="G13" i="33"/>
  <c r="E13" i="33"/>
  <c r="C13" i="33"/>
  <c r="R12" i="33"/>
  <c r="T12" i="33" s="1"/>
  <c r="K12" i="33"/>
  <c r="G12" i="33"/>
  <c r="E12" i="33"/>
  <c r="C12" i="33"/>
  <c r="T11" i="33"/>
  <c r="R11" i="33"/>
  <c r="S11" i="33" s="1"/>
  <c r="K11" i="33"/>
  <c r="G11" i="33"/>
  <c r="E11" i="33"/>
  <c r="C11" i="33"/>
  <c r="R10" i="33"/>
  <c r="T10" i="33" s="1"/>
  <c r="K10" i="33"/>
  <c r="G10" i="33"/>
  <c r="E10" i="33"/>
  <c r="C10" i="33"/>
  <c r="R9" i="33"/>
  <c r="T9" i="33" s="1"/>
  <c r="K9" i="33"/>
  <c r="G9" i="33"/>
  <c r="E9" i="33"/>
  <c r="C9" i="33"/>
  <c r="R8" i="33"/>
  <c r="T8" i="33" s="1"/>
  <c r="K8" i="33"/>
  <c r="G8" i="33"/>
  <c r="E8" i="33"/>
  <c r="C8" i="33"/>
  <c r="R7" i="33"/>
  <c r="S7" i="33" s="1"/>
  <c r="K7" i="33"/>
  <c r="G7" i="33"/>
  <c r="E7" i="33"/>
  <c r="C7" i="33"/>
  <c r="R6" i="33"/>
  <c r="S6" i="33" s="1"/>
  <c r="K6" i="33"/>
  <c r="G6" i="33"/>
  <c r="E6" i="33"/>
  <c r="C6" i="33"/>
  <c r="R5" i="33"/>
  <c r="K5" i="33"/>
  <c r="G5" i="33"/>
  <c r="E5" i="33"/>
  <c r="C5" i="33"/>
  <c r="T20" i="33" l="1"/>
  <c r="S21" i="33"/>
  <c r="T15" i="33"/>
  <c r="S10" i="33"/>
  <c r="D29" i="33"/>
  <c r="T7" i="33"/>
  <c r="T6" i="33"/>
  <c r="K26" i="33"/>
  <c r="S19" i="33"/>
  <c r="R26" i="33"/>
  <c r="S26" i="33" s="1"/>
  <c r="G26" i="33"/>
  <c r="S5" i="33"/>
  <c r="S9" i="33"/>
  <c r="S13" i="33"/>
  <c r="S18" i="33"/>
  <c r="T5" i="33"/>
  <c r="S8" i="33"/>
  <c r="S12" i="33"/>
  <c r="S17" i="33"/>
  <c r="T25" i="33"/>
  <c r="E26" i="33"/>
  <c r="B26" i="33"/>
  <c r="F28" i="33"/>
  <c r="L26" i="32"/>
  <c r="AG26" i="32"/>
  <c r="J26" i="32"/>
  <c r="J29" i="32" s="1"/>
  <c r="H26" i="32"/>
  <c r="H28" i="32" s="1"/>
  <c r="F26" i="32"/>
  <c r="F29" i="32" s="1"/>
  <c r="D26" i="32"/>
  <c r="D28" i="32" s="1"/>
  <c r="T25" i="32"/>
  <c r="S25" i="32"/>
  <c r="R25" i="32"/>
  <c r="K25" i="32"/>
  <c r="G25" i="32"/>
  <c r="E25" i="32"/>
  <c r="C25" i="32"/>
  <c r="B25" i="32"/>
  <c r="T24" i="32"/>
  <c r="S24" i="32"/>
  <c r="R24" i="32"/>
  <c r="K24" i="32"/>
  <c r="G24" i="32"/>
  <c r="E24" i="32"/>
  <c r="C24" i="32"/>
  <c r="B24" i="32"/>
  <c r="T23" i="32"/>
  <c r="S23" i="32"/>
  <c r="R23" i="32"/>
  <c r="K23" i="32"/>
  <c r="G23" i="32"/>
  <c r="E23" i="32"/>
  <c r="C23" i="32"/>
  <c r="B23" i="32"/>
  <c r="T22" i="32"/>
  <c r="S22" i="32"/>
  <c r="R22" i="32"/>
  <c r="K22" i="32"/>
  <c r="G22" i="32"/>
  <c r="E22" i="32"/>
  <c r="C22" i="32"/>
  <c r="B22" i="32"/>
  <c r="B26" i="32" s="1"/>
  <c r="S21" i="32"/>
  <c r="R21" i="32"/>
  <c r="T21" i="32" s="1"/>
  <c r="K21" i="32"/>
  <c r="G21" i="32"/>
  <c r="E21" i="32"/>
  <c r="C21" i="32"/>
  <c r="R20" i="32"/>
  <c r="T20" i="32" s="1"/>
  <c r="K20" i="32"/>
  <c r="G20" i="32"/>
  <c r="E20" i="32"/>
  <c r="C20" i="32"/>
  <c r="R19" i="32"/>
  <c r="T19" i="32" s="1"/>
  <c r="K19" i="32"/>
  <c r="G19" i="32"/>
  <c r="E19" i="32"/>
  <c r="C19" i="32"/>
  <c r="R18" i="32"/>
  <c r="T18" i="32" s="1"/>
  <c r="K18" i="32"/>
  <c r="G18" i="32"/>
  <c r="E18" i="32"/>
  <c r="C18" i="32"/>
  <c r="R17" i="32"/>
  <c r="T17" i="32" s="1"/>
  <c r="K17" i="32"/>
  <c r="G17" i="32"/>
  <c r="E17" i="32"/>
  <c r="C17" i="32"/>
  <c r="R16" i="32"/>
  <c r="T16" i="32" s="1"/>
  <c r="K16" i="32"/>
  <c r="I16" i="32"/>
  <c r="G16" i="32"/>
  <c r="E16" i="32"/>
  <c r="C16" i="32"/>
  <c r="R15" i="32"/>
  <c r="T15" i="32" s="1"/>
  <c r="K15" i="32"/>
  <c r="G15" i="32"/>
  <c r="E15" i="32"/>
  <c r="C15" i="32"/>
  <c r="R14" i="32"/>
  <c r="T14" i="32" s="1"/>
  <c r="K14" i="32"/>
  <c r="G14" i="32"/>
  <c r="E14" i="32"/>
  <c r="C14" i="32"/>
  <c r="T13" i="32"/>
  <c r="R13" i="32"/>
  <c r="S13" i="32" s="1"/>
  <c r="K13" i="32"/>
  <c r="G13" i="32"/>
  <c r="E13" i="32"/>
  <c r="C13" i="32"/>
  <c r="R12" i="32"/>
  <c r="T12" i="32" s="1"/>
  <c r="K12" i="32"/>
  <c r="G12" i="32"/>
  <c r="E12" i="32"/>
  <c r="C12" i="32"/>
  <c r="R11" i="32"/>
  <c r="T11" i="32" s="1"/>
  <c r="K11" i="32"/>
  <c r="G11" i="32"/>
  <c r="E11" i="32"/>
  <c r="C11" i="32"/>
  <c r="R10" i="32"/>
  <c r="T10" i="32" s="1"/>
  <c r="K10" i="32"/>
  <c r="G10" i="32"/>
  <c r="E10" i="32"/>
  <c r="C10" i="32"/>
  <c r="T9" i="32"/>
  <c r="R9" i="32"/>
  <c r="S9" i="32" s="1"/>
  <c r="K9" i="32"/>
  <c r="G9" i="32"/>
  <c r="E9" i="32"/>
  <c r="C9" i="32"/>
  <c r="R8" i="32"/>
  <c r="T8" i="32" s="1"/>
  <c r="K8" i="32"/>
  <c r="G8" i="32"/>
  <c r="E8" i="32"/>
  <c r="C8" i="32"/>
  <c r="R7" i="32"/>
  <c r="T7" i="32" s="1"/>
  <c r="K7" i="32"/>
  <c r="G7" i="32"/>
  <c r="E7" i="32"/>
  <c r="C7" i="32"/>
  <c r="R6" i="32"/>
  <c r="T6" i="32" s="1"/>
  <c r="K6" i="32"/>
  <c r="G6" i="32"/>
  <c r="E6" i="32"/>
  <c r="C6" i="32"/>
  <c r="R5" i="32"/>
  <c r="T5" i="32" s="1"/>
  <c r="K5" i="32"/>
  <c r="G5" i="32"/>
  <c r="E5" i="32"/>
  <c r="C5" i="32"/>
  <c r="R29" i="33" l="1"/>
  <c r="T26" i="33"/>
  <c r="T29" i="33" s="1"/>
  <c r="R28" i="33"/>
  <c r="B28" i="33"/>
  <c r="C26" i="33"/>
  <c r="B29" i="33"/>
  <c r="S18" i="32"/>
  <c r="S8" i="32"/>
  <c r="S17" i="32"/>
  <c r="S12" i="32"/>
  <c r="R26" i="32"/>
  <c r="R28" i="32" s="1"/>
  <c r="G26" i="32"/>
  <c r="F28" i="32"/>
  <c r="B28" i="32"/>
  <c r="C26" i="32"/>
  <c r="B29" i="32"/>
  <c r="H29" i="32"/>
  <c r="S15" i="32"/>
  <c r="S16" i="32"/>
  <c r="S20" i="32"/>
  <c r="E26" i="32"/>
  <c r="S19" i="32"/>
  <c r="K26" i="32"/>
  <c r="D29" i="32"/>
  <c r="S7" i="32"/>
  <c r="S11" i="32"/>
  <c r="S6" i="32"/>
  <c r="S10" i="32"/>
  <c r="S14" i="32"/>
  <c r="S5" i="32"/>
  <c r="T28" i="33" l="1"/>
  <c r="R29" i="32"/>
  <c r="T26" i="32"/>
  <c r="T29" i="32" s="1"/>
  <c r="S26" i="32"/>
  <c r="T28" i="32" l="1"/>
  <c r="H28" i="31" l="1"/>
  <c r="AG26" i="31"/>
  <c r="J26" i="31"/>
  <c r="J29" i="31" s="1"/>
  <c r="H26" i="31"/>
  <c r="H29" i="31" s="1"/>
  <c r="F26" i="31"/>
  <c r="F29" i="31" s="1"/>
  <c r="D26" i="31"/>
  <c r="D28" i="31" s="1"/>
  <c r="R25" i="31"/>
  <c r="T25" i="31" s="1"/>
  <c r="K25" i="31"/>
  <c r="G25" i="31"/>
  <c r="E25" i="31"/>
  <c r="B25" i="31"/>
  <c r="C25" i="31" s="1"/>
  <c r="T24" i="31"/>
  <c r="S24" i="31"/>
  <c r="R24" i="31"/>
  <c r="K24" i="31"/>
  <c r="G24" i="31"/>
  <c r="E24" i="31"/>
  <c r="B24" i="31"/>
  <c r="C24" i="31" s="1"/>
  <c r="T23" i="31"/>
  <c r="S23" i="31"/>
  <c r="R23" i="31"/>
  <c r="K23" i="31"/>
  <c r="G23" i="31"/>
  <c r="E23" i="31"/>
  <c r="B23" i="31"/>
  <c r="C23" i="31" s="1"/>
  <c r="T22" i="31"/>
  <c r="S22" i="31"/>
  <c r="R22" i="31"/>
  <c r="K22" i="31"/>
  <c r="G22" i="31"/>
  <c r="E22" i="31"/>
  <c r="B22" i="31"/>
  <c r="C22" i="31" s="1"/>
  <c r="R21" i="31"/>
  <c r="T21" i="31" s="1"/>
  <c r="K21" i="31"/>
  <c r="G21" i="31"/>
  <c r="E21" i="31"/>
  <c r="C21" i="31"/>
  <c r="T20" i="31"/>
  <c r="S20" i="31"/>
  <c r="R20" i="31"/>
  <c r="K20" i="31"/>
  <c r="G20" i="31"/>
  <c r="E20" i="31"/>
  <c r="C20" i="31"/>
  <c r="T19" i="31"/>
  <c r="S19" i="31"/>
  <c r="R19" i="31"/>
  <c r="K19" i="31"/>
  <c r="G19" i="31"/>
  <c r="E19" i="31"/>
  <c r="C19" i="31"/>
  <c r="R18" i="31"/>
  <c r="T18" i="31" s="1"/>
  <c r="K18" i="31"/>
  <c r="G18" i="31"/>
  <c r="E18" i="31"/>
  <c r="C18" i="31"/>
  <c r="R17" i="31"/>
  <c r="T17" i="31" s="1"/>
  <c r="K17" i="31"/>
  <c r="G17" i="31"/>
  <c r="E17" i="31"/>
  <c r="C17" i="31"/>
  <c r="T16" i="31"/>
  <c r="S16" i="31"/>
  <c r="R16" i="31"/>
  <c r="K16" i="31"/>
  <c r="I16" i="31"/>
  <c r="G16" i="31"/>
  <c r="E16" i="31"/>
  <c r="C16" i="31"/>
  <c r="T15" i="31"/>
  <c r="S15" i="31"/>
  <c r="R15" i="31"/>
  <c r="K15" i="31"/>
  <c r="G15" i="31"/>
  <c r="E15" i="31"/>
  <c r="C15" i="31"/>
  <c r="T14" i="31"/>
  <c r="S14" i="31"/>
  <c r="R14" i="31"/>
  <c r="K14" i="31"/>
  <c r="G14" i="31"/>
  <c r="E14" i="31"/>
  <c r="C14" i="31"/>
  <c r="R13" i="31"/>
  <c r="T13" i="31" s="1"/>
  <c r="K13" i="31"/>
  <c r="G13" i="31"/>
  <c r="E13" i="31"/>
  <c r="C13" i="31"/>
  <c r="R12" i="31"/>
  <c r="T12" i="31" s="1"/>
  <c r="K12" i="31"/>
  <c r="G12" i="31"/>
  <c r="E12" i="31"/>
  <c r="C12" i="31"/>
  <c r="T11" i="31"/>
  <c r="S11" i="31"/>
  <c r="R11" i="31"/>
  <c r="K11" i="31"/>
  <c r="G11" i="31"/>
  <c r="E11" i="31"/>
  <c r="C11" i="31"/>
  <c r="R10" i="31"/>
  <c r="T10" i="31" s="1"/>
  <c r="K10" i="31"/>
  <c r="G10" i="31"/>
  <c r="E10" i="31"/>
  <c r="C10" i="31"/>
  <c r="R9" i="31"/>
  <c r="S9" i="31" s="1"/>
  <c r="K9" i="31"/>
  <c r="G9" i="31"/>
  <c r="E9" i="31"/>
  <c r="C9" i="31"/>
  <c r="R8" i="31"/>
  <c r="T8" i="31" s="1"/>
  <c r="K8" i="31"/>
  <c r="G8" i="31"/>
  <c r="E8" i="31"/>
  <c r="C8" i="31"/>
  <c r="S7" i="31"/>
  <c r="R7" i="31"/>
  <c r="T7" i="31" s="1"/>
  <c r="K7" i="31"/>
  <c r="G7" i="31"/>
  <c r="E7" i="31"/>
  <c r="C7" i="31"/>
  <c r="R6" i="31"/>
  <c r="T6" i="31" s="1"/>
  <c r="K6" i="31"/>
  <c r="G6" i="31"/>
  <c r="E6" i="31"/>
  <c r="C6" i="31"/>
  <c r="R5" i="31"/>
  <c r="K5" i="31"/>
  <c r="G5" i="31"/>
  <c r="E5" i="31"/>
  <c r="C5" i="31"/>
  <c r="S21" i="31" l="1"/>
  <c r="E26" i="31"/>
  <c r="D29" i="31"/>
  <c r="S10" i="31"/>
  <c r="S6" i="31"/>
  <c r="R26" i="31"/>
  <c r="R28" i="31" s="1"/>
  <c r="K26" i="31"/>
  <c r="S5" i="31"/>
  <c r="S13" i="31"/>
  <c r="S18" i="31"/>
  <c r="T5" i="31"/>
  <c r="S8" i="31"/>
  <c r="T9" i="31"/>
  <c r="S12" i="31"/>
  <c r="S17" i="31"/>
  <c r="S25" i="31"/>
  <c r="F28" i="31"/>
  <c r="B26" i="31"/>
  <c r="G26" i="31"/>
  <c r="H28" i="30"/>
  <c r="AG26" i="30"/>
  <c r="J26" i="30"/>
  <c r="J29" i="30" s="1"/>
  <c r="H26" i="30"/>
  <c r="H29" i="30" s="1"/>
  <c r="F26" i="30"/>
  <c r="F29" i="30" s="1"/>
  <c r="D26" i="30"/>
  <c r="D28" i="30" s="1"/>
  <c r="R25" i="30"/>
  <c r="T25" i="30" s="1"/>
  <c r="K25" i="30"/>
  <c r="G25" i="30"/>
  <c r="E25" i="30"/>
  <c r="B25" i="30"/>
  <c r="C25" i="30" s="1"/>
  <c r="T24" i="30"/>
  <c r="S24" i="30"/>
  <c r="R24" i="30"/>
  <c r="K24" i="30"/>
  <c r="G24" i="30"/>
  <c r="E24" i="30"/>
  <c r="B24" i="30"/>
  <c r="C24" i="30" s="1"/>
  <c r="T23" i="30"/>
  <c r="S23" i="30"/>
  <c r="R23" i="30"/>
  <c r="K23" i="30"/>
  <c r="G23" i="30"/>
  <c r="E23" i="30"/>
  <c r="B23" i="30"/>
  <c r="C23" i="30" s="1"/>
  <c r="T22" i="30"/>
  <c r="S22" i="30"/>
  <c r="R22" i="30"/>
  <c r="K22" i="30"/>
  <c r="G22" i="30"/>
  <c r="E22" i="30"/>
  <c r="B22" i="30"/>
  <c r="C22" i="30" s="1"/>
  <c r="R21" i="30"/>
  <c r="T21" i="30" s="1"/>
  <c r="K21" i="30"/>
  <c r="G21" i="30"/>
  <c r="E21" i="30"/>
  <c r="C21" i="30"/>
  <c r="T20" i="30"/>
  <c r="S20" i="30"/>
  <c r="R20" i="30"/>
  <c r="K20" i="30"/>
  <c r="G20" i="30"/>
  <c r="E20" i="30"/>
  <c r="C20" i="30"/>
  <c r="R19" i="30"/>
  <c r="T19" i="30" s="1"/>
  <c r="K19" i="30"/>
  <c r="G19" i="30"/>
  <c r="E19" i="30"/>
  <c r="C19" i="30"/>
  <c r="R18" i="30"/>
  <c r="S18" i="30" s="1"/>
  <c r="K18" i="30"/>
  <c r="G18" i="30"/>
  <c r="E18" i="30"/>
  <c r="C18" i="30"/>
  <c r="R17" i="30"/>
  <c r="S17" i="30" s="1"/>
  <c r="K17" i="30"/>
  <c r="G17" i="30"/>
  <c r="E17" i="30"/>
  <c r="C17" i="30"/>
  <c r="R16" i="30"/>
  <c r="T16" i="30" s="1"/>
  <c r="K16" i="30"/>
  <c r="I16" i="30"/>
  <c r="G16" i="30"/>
  <c r="E16" i="30"/>
  <c r="C16" i="30"/>
  <c r="T15" i="30"/>
  <c r="S15" i="30"/>
  <c r="R15" i="30"/>
  <c r="K15" i="30"/>
  <c r="G15" i="30"/>
  <c r="E15" i="30"/>
  <c r="C15" i="30"/>
  <c r="R14" i="30"/>
  <c r="T14" i="30" s="1"/>
  <c r="K14" i="30"/>
  <c r="G14" i="30"/>
  <c r="E14" i="30"/>
  <c r="C14" i="30"/>
  <c r="R13" i="30"/>
  <c r="S13" i="30" s="1"/>
  <c r="K13" i="30"/>
  <c r="G13" i="30"/>
  <c r="E13" i="30"/>
  <c r="C13" i="30"/>
  <c r="R12" i="30"/>
  <c r="S12" i="30" s="1"/>
  <c r="K12" i="30"/>
  <c r="G12" i="30"/>
  <c r="E12" i="30"/>
  <c r="C12" i="30"/>
  <c r="T11" i="30"/>
  <c r="S11" i="30"/>
  <c r="R11" i="30"/>
  <c r="K11" i="30"/>
  <c r="G11" i="30"/>
  <c r="E11" i="30"/>
  <c r="C11" i="30"/>
  <c r="R10" i="30"/>
  <c r="T10" i="30" s="1"/>
  <c r="K10" i="30"/>
  <c r="G10" i="30"/>
  <c r="E10" i="30"/>
  <c r="C10" i="30"/>
  <c r="R9" i="30"/>
  <c r="S9" i="30" s="1"/>
  <c r="K9" i="30"/>
  <c r="G9" i="30"/>
  <c r="E9" i="30"/>
  <c r="C9" i="30"/>
  <c r="R8" i="30"/>
  <c r="S8" i="30" s="1"/>
  <c r="K8" i="30"/>
  <c r="G8" i="30"/>
  <c r="E8" i="30"/>
  <c r="C8" i="30"/>
  <c r="T7" i="30"/>
  <c r="S7" i="30"/>
  <c r="R7" i="30"/>
  <c r="K7" i="30"/>
  <c r="G7" i="30"/>
  <c r="E7" i="30"/>
  <c r="C7" i="30"/>
  <c r="R6" i="30"/>
  <c r="T6" i="30" s="1"/>
  <c r="K6" i="30"/>
  <c r="G6" i="30"/>
  <c r="E6" i="30"/>
  <c r="C6" i="30"/>
  <c r="R5" i="30"/>
  <c r="K5" i="30"/>
  <c r="G5" i="30"/>
  <c r="E5" i="30"/>
  <c r="C5" i="30"/>
  <c r="S26" i="31" l="1"/>
  <c r="T26" i="31"/>
  <c r="T28" i="31" s="1"/>
  <c r="R29" i="31"/>
  <c r="B28" i="31"/>
  <c r="C26" i="31"/>
  <c r="B29" i="31"/>
  <c r="S21" i="30"/>
  <c r="T8" i="30"/>
  <c r="T17" i="30"/>
  <c r="E26" i="30"/>
  <c r="D29" i="30"/>
  <c r="S16" i="30"/>
  <c r="T12" i="30"/>
  <c r="K26" i="30"/>
  <c r="R26" i="30"/>
  <c r="R29" i="30" s="1"/>
  <c r="S6" i="30"/>
  <c r="S19" i="30"/>
  <c r="S5" i="30"/>
  <c r="T5" i="30"/>
  <c r="T9" i="30"/>
  <c r="T13" i="30"/>
  <c r="T18" i="30"/>
  <c r="S25" i="30"/>
  <c r="F28" i="30"/>
  <c r="B26" i="30"/>
  <c r="S10" i="30"/>
  <c r="S14" i="30"/>
  <c r="G26" i="30"/>
  <c r="H28" i="29"/>
  <c r="AG26" i="29"/>
  <c r="J26" i="29"/>
  <c r="K26" i="29" s="1"/>
  <c r="H26" i="29"/>
  <c r="H29" i="29" s="1"/>
  <c r="F26" i="29"/>
  <c r="F29" i="29" s="1"/>
  <c r="E26" i="29"/>
  <c r="D26" i="29"/>
  <c r="D28" i="29" s="1"/>
  <c r="T25" i="29"/>
  <c r="R25" i="29"/>
  <c r="S25" i="29" s="1"/>
  <c r="K25" i="29"/>
  <c r="G25" i="29"/>
  <c r="E25" i="29"/>
  <c r="B25" i="29"/>
  <c r="C25" i="29" s="1"/>
  <c r="T24" i="29"/>
  <c r="R24" i="29"/>
  <c r="S24" i="29" s="1"/>
  <c r="K24" i="29"/>
  <c r="G24" i="29"/>
  <c r="E24" i="29"/>
  <c r="B24" i="29"/>
  <c r="C24" i="29" s="1"/>
  <c r="T23" i="29"/>
  <c r="R23" i="29"/>
  <c r="S23" i="29" s="1"/>
  <c r="K23" i="29"/>
  <c r="G23" i="29"/>
  <c r="E23" i="29"/>
  <c r="B23" i="29"/>
  <c r="C23" i="29" s="1"/>
  <c r="T22" i="29"/>
  <c r="R22" i="29"/>
  <c r="S22" i="29" s="1"/>
  <c r="K22" i="29"/>
  <c r="G22" i="29"/>
  <c r="E22" i="29"/>
  <c r="B22" i="29"/>
  <c r="C22" i="29" s="1"/>
  <c r="R21" i="29"/>
  <c r="S21" i="29" s="1"/>
  <c r="K21" i="29"/>
  <c r="G21" i="29"/>
  <c r="E21" i="29"/>
  <c r="C21" i="29"/>
  <c r="R20" i="29"/>
  <c r="S20" i="29" s="1"/>
  <c r="K20" i="29"/>
  <c r="G20" i="29"/>
  <c r="E20" i="29"/>
  <c r="C20" i="29"/>
  <c r="R19" i="29"/>
  <c r="S19" i="29" s="1"/>
  <c r="K19" i="29"/>
  <c r="G19" i="29"/>
  <c r="E19" i="29"/>
  <c r="C19" i="29"/>
  <c r="R18" i="29"/>
  <c r="S18" i="29" s="1"/>
  <c r="K18" i="29"/>
  <c r="G18" i="29"/>
  <c r="E18" i="29"/>
  <c r="C18" i="29"/>
  <c r="R17" i="29"/>
  <c r="S17" i="29" s="1"/>
  <c r="K17" i="29"/>
  <c r="G17" i="29"/>
  <c r="E17" i="29"/>
  <c r="C17" i="29"/>
  <c r="R16" i="29"/>
  <c r="S16" i="29" s="1"/>
  <c r="K16" i="29"/>
  <c r="I16" i="29"/>
  <c r="G16" i="29"/>
  <c r="E16" i="29"/>
  <c r="C16" i="29"/>
  <c r="R15" i="29"/>
  <c r="S15" i="29" s="1"/>
  <c r="K15" i="29"/>
  <c r="G15" i="29"/>
  <c r="E15" i="29"/>
  <c r="C15" i="29"/>
  <c r="R14" i="29"/>
  <c r="S14" i="29" s="1"/>
  <c r="K14" i="29"/>
  <c r="G14" i="29"/>
  <c r="E14" i="29"/>
  <c r="C14" i="29"/>
  <c r="R13" i="29"/>
  <c r="S13" i="29" s="1"/>
  <c r="K13" i="29"/>
  <c r="G13" i="29"/>
  <c r="E13" i="29"/>
  <c r="C13" i="29"/>
  <c r="R12" i="29"/>
  <c r="T12" i="29" s="1"/>
  <c r="K12" i="29"/>
  <c r="G12" i="29"/>
  <c r="E12" i="29"/>
  <c r="C12" i="29"/>
  <c r="R11" i="29"/>
  <c r="T11" i="29" s="1"/>
  <c r="K11" i="29"/>
  <c r="G11" i="29"/>
  <c r="E11" i="29"/>
  <c r="C11" i="29"/>
  <c r="R10" i="29"/>
  <c r="S10" i="29" s="1"/>
  <c r="K10" i="29"/>
  <c r="G10" i="29"/>
  <c r="E10" i="29"/>
  <c r="C10" i="29"/>
  <c r="R9" i="29"/>
  <c r="T9" i="29" s="1"/>
  <c r="K9" i="29"/>
  <c r="G9" i="29"/>
  <c r="E9" i="29"/>
  <c r="C9" i="29"/>
  <c r="R8" i="29"/>
  <c r="T8" i="29" s="1"/>
  <c r="K8" i="29"/>
  <c r="G8" i="29"/>
  <c r="E8" i="29"/>
  <c r="C8" i="29"/>
  <c r="R7" i="29"/>
  <c r="T7" i="29" s="1"/>
  <c r="K7" i="29"/>
  <c r="G7" i="29"/>
  <c r="E7" i="29"/>
  <c r="C7" i="29"/>
  <c r="R6" i="29"/>
  <c r="T6" i="29" s="1"/>
  <c r="K6" i="29"/>
  <c r="G6" i="29"/>
  <c r="E6" i="29"/>
  <c r="C6" i="29"/>
  <c r="R5" i="29"/>
  <c r="K5" i="29"/>
  <c r="G5" i="29"/>
  <c r="E5" i="29"/>
  <c r="C5" i="29"/>
  <c r="T29" i="31" l="1"/>
  <c r="R28" i="30"/>
  <c r="S26" i="30"/>
  <c r="T26" i="30"/>
  <c r="T28" i="30" s="1"/>
  <c r="B28" i="30"/>
  <c r="C26" i="30"/>
  <c r="B29" i="30"/>
  <c r="D29" i="29"/>
  <c r="S9" i="29"/>
  <c r="T15" i="29"/>
  <c r="T21" i="29"/>
  <c r="T10" i="29"/>
  <c r="T13" i="29"/>
  <c r="F28" i="29"/>
  <c r="S12" i="29"/>
  <c r="T17" i="29"/>
  <c r="T19" i="29"/>
  <c r="R26" i="29"/>
  <c r="T26" i="29" s="1"/>
  <c r="S11" i="29"/>
  <c r="T14" i="29"/>
  <c r="T16" i="29"/>
  <c r="T18" i="29"/>
  <c r="T20" i="29"/>
  <c r="S7" i="29"/>
  <c r="S8" i="29"/>
  <c r="B26" i="29"/>
  <c r="S6" i="29"/>
  <c r="G26" i="29"/>
  <c r="T5" i="29"/>
  <c r="J29" i="29"/>
  <c r="S5" i="29"/>
  <c r="AG26" i="28"/>
  <c r="H26" i="28"/>
  <c r="H28" i="28" s="1"/>
  <c r="T25" i="28"/>
  <c r="S25" i="28"/>
  <c r="R25" i="28"/>
  <c r="K25" i="28"/>
  <c r="G25" i="28"/>
  <c r="E25" i="28"/>
  <c r="C25" i="28"/>
  <c r="B25" i="28"/>
  <c r="T24" i="28"/>
  <c r="S24" i="28"/>
  <c r="R24" i="28"/>
  <c r="K24" i="28"/>
  <c r="G24" i="28"/>
  <c r="E24" i="28"/>
  <c r="C24" i="28"/>
  <c r="B24" i="28"/>
  <c r="T23" i="28"/>
  <c r="S23" i="28"/>
  <c r="R23" i="28"/>
  <c r="K23" i="28"/>
  <c r="G23" i="28"/>
  <c r="E23" i="28"/>
  <c r="C23" i="28"/>
  <c r="B23" i="28"/>
  <c r="T22" i="28"/>
  <c r="S22" i="28"/>
  <c r="R22" i="28"/>
  <c r="K22" i="28"/>
  <c r="G22" i="28"/>
  <c r="E22" i="28"/>
  <c r="C22" i="28"/>
  <c r="B22" i="28"/>
  <c r="T21" i="28"/>
  <c r="R21" i="28"/>
  <c r="S21" i="28" s="1"/>
  <c r="K21" i="28"/>
  <c r="G21" i="28"/>
  <c r="E21" i="28"/>
  <c r="B21" i="28"/>
  <c r="C21" i="28" s="1"/>
  <c r="T20" i="28"/>
  <c r="S20" i="28"/>
  <c r="R20" i="28"/>
  <c r="K20" i="28"/>
  <c r="G20" i="28"/>
  <c r="E20" i="28"/>
  <c r="C20" i="28"/>
  <c r="B20" i="28"/>
  <c r="T19" i="28"/>
  <c r="S19" i="28"/>
  <c r="R19" i="28"/>
  <c r="K19" i="28"/>
  <c r="G19" i="28"/>
  <c r="E19" i="28"/>
  <c r="D19" i="28"/>
  <c r="B19" i="28"/>
  <c r="C19" i="28" s="1"/>
  <c r="T18" i="28"/>
  <c r="S18" i="28"/>
  <c r="R18" i="28"/>
  <c r="K18" i="28"/>
  <c r="G18" i="28"/>
  <c r="E18" i="28"/>
  <c r="B18" i="28"/>
  <c r="C18" i="28" s="1"/>
  <c r="T17" i="28"/>
  <c r="S17" i="28"/>
  <c r="R17" i="28"/>
  <c r="K17" i="28"/>
  <c r="G17" i="28"/>
  <c r="E17" i="28"/>
  <c r="B17" i="28"/>
  <c r="C17" i="28" s="1"/>
  <c r="T16" i="28"/>
  <c r="S16" i="28"/>
  <c r="R16" i="28"/>
  <c r="K16" i="28"/>
  <c r="I16" i="28"/>
  <c r="G16" i="28"/>
  <c r="E16" i="28"/>
  <c r="B16" i="28"/>
  <c r="C16" i="28" s="1"/>
  <c r="R15" i="28"/>
  <c r="T15" i="28" s="1"/>
  <c r="K15" i="28"/>
  <c r="G15" i="28"/>
  <c r="D15" i="28"/>
  <c r="B15" i="28" s="1"/>
  <c r="C15" i="28" s="1"/>
  <c r="R14" i="28"/>
  <c r="T14" i="28" s="1"/>
  <c r="K14" i="28"/>
  <c r="J14" i="28"/>
  <c r="G14" i="28"/>
  <c r="E14" i="28"/>
  <c r="C14" i="28"/>
  <c r="B14" i="28"/>
  <c r="K13" i="28"/>
  <c r="F13" i="28"/>
  <c r="R13" i="28" s="1"/>
  <c r="E13" i="28"/>
  <c r="D13" i="28"/>
  <c r="C13" i="28"/>
  <c r="R12" i="28"/>
  <c r="G12" i="28"/>
  <c r="D12" i="28"/>
  <c r="B12" i="28" s="1"/>
  <c r="C12" i="28" s="1"/>
  <c r="R11" i="28"/>
  <c r="T11" i="28" s="1"/>
  <c r="K11" i="28"/>
  <c r="G11" i="28"/>
  <c r="E11" i="28"/>
  <c r="D11" i="28"/>
  <c r="D26" i="28" s="1"/>
  <c r="B11" i="28"/>
  <c r="C11" i="28" s="1"/>
  <c r="T10" i="28"/>
  <c r="S10" i="28"/>
  <c r="R10" i="28"/>
  <c r="K10" i="28"/>
  <c r="G10" i="28"/>
  <c r="E10" i="28"/>
  <c r="B10" i="28"/>
  <c r="C10" i="28" s="1"/>
  <c r="T9" i="28"/>
  <c r="S9" i="28"/>
  <c r="R9" i="28"/>
  <c r="K9" i="28"/>
  <c r="G9" i="28"/>
  <c r="E9" i="28"/>
  <c r="C9" i="28"/>
  <c r="R8" i="28"/>
  <c r="T8" i="28" s="1"/>
  <c r="K8" i="28"/>
  <c r="G8" i="28"/>
  <c r="E8" i="28"/>
  <c r="C8" i="28"/>
  <c r="B8" i="28"/>
  <c r="S7" i="28"/>
  <c r="R7" i="28"/>
  <c r="T7" i="28" s="1"/>
  <c r="K7" i="28"/>
  <c r="G7" i="28"/>
  <c r="E7" i="28"/>
  <c r="C7" i="28"/>
  <c r="R6" i="28"/>
  <c r="T6" i="28" s="1"/>
  <c r="K6" i="28"/>
  <c r="G6" i="28"/>
  <c r="E6" i="28"/>
  <c r="C6" i="28"/>
  <c r="B6" i="28"/>
  <c r="B26" i="28" s="1"/>
  <c r="R5" i="28"/>
  <c r="K5" i="28"/>
  <c r="G5" i="28"/>
  <c r="E5" i="28"/>
  <c r="C5" i="28"/>
  <c r="H28" i="27"/>
  <c r="AG26" i="27"/>
  <c r="H26" i="27"/>
  <c r="H29" i="27" s="1"/>
  <c r="R25" i="27"/>
  <c r="S25" i="27" s="1"/>
  <c r="K25" i="27"/>
  <c r="G25" i="27"/>
  <c r="E25" i="27"/>
  <c r="B25" i="27"/>
  <c r="C25" i="27" s="1"/>
  <c r="T24" i="27"/>
  <c r="S24" i="27"/>
  <c r="R24" i="27"/>
  <c r="K24" i="27"/>
  <c r="G24" i="27"/>
  <c r="E24" i="27"/>
  <c r="B24" i="27"/>
  <c r="C24" i="27" s="1"/>
  <c r="T23" i="27"/>
  <c r="S23" i="27"/>
  <c r="R23" i="27"/>
  <c r="K23" i="27"/>
  <c r="G23" i="27"/>
  <c r="E23" i="27"/>
  <c r="B23" i="27"/>
  <c r="C23" i="27" s="1"/>
  <c r="T22" i="27"/>
  <c r="S22" i="27"/>
  <c r="R22" i="27"/>
  <c r="K22" i="27"/>
  <c r="G22" i="27"/>
  <c r="E22" i="27"/>
  <c r="B22" i="27"/>
  <c r="C22" i="27" s="1"/>
  <c r="T21" i="27"/>
  <c r="S21" i="27"/>
  <c r="R21" i="27"/>
  <c r="K21" i="27"/>
  <c r="G21" i="27"/>
  <c r="E21" i="27"/>
  <c r="B21" i="27"/>
  <c r="C21" i="27" s="1"/>
  <c r="T20" i="27"/>
  <c r="S20" i="27"/>
  <c r="R20" i="27"/>
  <c r="K20" i="27"/>
  <c r="G20" i="27"/>
  <c r="E20" i="27"/>
  <c r="B20" i="27"/>
  <c r="C20" i="27" s="1"/>
  <c r="T19" i="27"/>
  <c r="S19" i="27"/>
  <c r="R19" i="27"/>
  <c r="K19" i="27"/>
  <c r="G19" i="27"/>
  <c r="E19" i="27"/>
  <c r="D19" i="27"/>
  <c r="C19" i="27"/>
  <c r="B19" i="27"/>
  <c r="R18" i="27"/>
  <c r="S18" i="27" s="1"/>
  <c r="K18" i="27"/>
  <c r="G18" i="27"/>
  <c r="E18" i="27"/>
  <c r="C18" i="27"/>
  <c r="B18" i="27"/>
  <c r="R17" i="27"/>
  <c r="S17" i="27" s="1"/>
  <c r="K17" i="27"/>
  <c r="G17" i="27"/>
  <c r="E17" i="27"/>
  <c r="C17" i="27"/>
  <c r="B17" i="27"/>
  <c r="R16" i="27"/>
  <c r="S16" i="27" s="1"/>
  <c r="K16" i="27"/>
  <c r="I16" i="27"/>
  <c r="G16" i="27"/>
  <c r="E16" i="27"/>
  <c r="B16" i="27"/>
  <c r="C16" i="27" s="1"/>
  <c r="T15" i="27"/>
  <c r="S15" i="27"/>
  <c r="R15" i="27"/>
  <c r="K15" i="27"/>
  <c r="G15" i="27"/>
  <c r="E15" i="27"/>
  <c r="D15" i="27"/>
  <c r="B15" i="27"/>
  <c r="C15" i="27" s="1"/>
  <c r="J14" i="27"/>
  <c r="R14" i="27" s="1"/>
  <c r="G14" i="27"/>
  <c r="E14" i="27"/>
  <c r="B14" i="27"/>
  <c r="C14" i="27" s="1"/>
  <c r="R13" i="27"/>
  <c r="T13" i="27" s="1"/>
  <c r="K13" i="27"/>
  <c r="F13" i="27"/>
  <c r="F26" i="27" s="1"/>
  <c r="D13" i="27"/>
  <c r="E13" i="27" s="1"/>
  <c r="C13" i="27"/>
  <c r="R12" i="27"/>
  <c r="T12" i="27" s="1"/>
  <c r="J12" i="27"/>
  <c r="K12" i="27" s="1"/>
  <c r="G12" i="27"/>
  <c r="E12" i="27"/>
  <c r="D12" i="27"/>
  <c r="B12" i="27"/>
  <c r="C12" i="27" s="1"/>
  <c r="J11" i="27"/>
  <c r="J26" i="27" s="1"/>
  <c r="G11" i="27"/>
  <c r="D11" i="27"/>
  <c r="D26" i="27" s="1"/>
  <c r="R10" i="27"/>
  <c r="T10" i="27" s="1"/>
  <c r="K10" i="27"/>
  <c r="G10" i="27"/>
  <c r="E10" i="27"/>
  <c r="C10" i="27"/>
  <c r="B10" i="27"/>
  <c r="R9" i="27"/>
  <c r="T9" i="27" s="1"/>
  <c r="K9" i="27"/>
  <c r="G9" i="27"/>
  <c r="E9" i="27"/>
  <c r="C9" i="27"/>
  <c r="R8" i="27"/>
  <c r="T8" i="27" s="1"/>
  <c r="K8" i="27"/>
  <c r="G8" i="27"/>
  <c r="E8" i="27"/>
  <c r="B8" i="27"/>
  <c r="C8" i="27" s="1"/>
  <c r="R7" i="27"/>
  <c r="T7" i="27" s="1"/>
  <c r="K7" i="27"/>
  <c r="G7" i="27"/>
  <c r="E7" i="27"/>
  <c r="C7" i="27"/>
  <c r="T6" i="27"/>
  <c r="R6" i="27"/>
  <c r="S6" i="27" s="1"/>
  <c r="K6" i="27"/>
  <c r="G6" i="27"/>
  <c r="E6" i="27"/>
  <c r="B6" i="27"/>
  <c r="T5" i="27"/>
  <c r="R5" i="27"/>
  <c r="K5" i="27"/>
  <c r="G5" i="27"/>
  <c r="E5" i="27"/>
  <c r="C5" i="27"/>
  <c r="T29" i="30" l="1"/>
  <c r="S26" i="29"/>
  <c r="R28" i="29"/>
  <c r="R29" i="29"/>
  <c r="B28" i="29"/>
  <c r="C26" i="29"/>
  <c r="B29" i="29"/>
  <c r="T29" i="29"/>
  <c r="T28" i="29"/>
  <c r="S8" i="28"/>
  <c r="R26" i="28"/>
  <c r="B28" i="28"/>
  <c r="C26" i="28"/>
  <c r="B29" i="28"/>
  <c r="D28" i="28"/>
  <c r="D29" i="28"/>
  <c r="E26" i="28"/>
  <c r="T12" i="28"/>
  <c r="S12" i="28"/>
  <c r="S13" i="28"/>
  <c r="T13" i="28"/>
  <c r="S5" i="28"/>
  <c r="S6" i="28"/>
  <c r="S11" i="28"/>
  <c r="K12" i="28"/>
  <c r="G13" i="28"/>
  <c r="S14" i="28"/>
  <c r="J26" i="28"/>
  <c r="H29" i="28"/>
  <c r="T5" i="28"/>
  <c r="E12" i="28"/>
  <c r="E15" i="28"/>
  <c r="S15" i="28"/>
  <c r="F26" i="28"/>
  <c r="S14" i="27"/>
  <c r="T14" i="27"/>
  <c r="J28" i="27"/>
  <c r="J29" i="27"/>
  <c r="K26" i="27"/>
  <c r="F29" i="27"/>
  <c r="G26" i="27"/>
  <c r="F28" i="27"/>
  <c r="D28" i="27"/>
  <c r="D29" i="27"/>
  <c r="E26" i="27"/>
  <c r="S9" i="27"/>
  <c r="S10" i="27"/>
  <c r="K11" i="27"/>
  <c r="S12" i="27"/>
  <c r="K14" i="27"/>
  <c r="C6" i="27"/>
  <c r="S7" i="27"/>
  <c r="S8" i="27"/>
  <c r="E11" i="27"/>
  <c r="R11" i="27"/>
  <c r="S13" i="27"/>
  <c r="T16" i="27"/>
  <c r="T17" i="27"/>
  <c r="T18" i="27"/>
  <c r="S5" i="27"/>
  <c r="B11" i="27"/>
  <c r="C11" i="27" s="1"/>
  <c r="G13" i="27"/>
  <c r="T25" i="27"/>
  <c r="J28" i="28" l="1"/>
  <c r="J29" i="28"/>
  <c r="K26" i="28"/>
  <c r="R28" i="28"/>
  <c r="S26" i="28"/>
  <c r="R29" i="28"/>
  <c r="T26" i="28"/>
  <c r="F29" i="28"/>
  <c r="G26" i="28"/>
  <c r="F28" i="28"/>
  <c r="S11" i="27"/>
  <c r="T11" i="27"/>
  <c r="R26" i="27"/>
  <c r="B26" i="27"/>
  <c r="T29" i="28" l="1"/>
  <c r="T28" i="28"/>
  <c r="R28" i="27"/>
  <c r="S26" i="27"/>
  <c r="R29" i="27"/>
  <c r="T26" i="27"/>
  <c r="B28" i="27"/>
  <c r="C26" i="27"/>
  <c r="B29" i="27"/>
  <c r="T29" i="27" l="1"/>
  <c r="T28" i="27"/>
  <c r="H28" i="26" l="1"/>
  <c r="AG26" i="26"/>
  <c r="J26" i="26"/>
  <c r="J29" i="26" s="1"/>
  <c r="H26" i="26"/>
  <c r="H29" i="26" s="1"/>
  <c r="F26" i="26"/>
  <c r="F28" i="26" s="1"/>
  <c r="D26" i="26"/>
  <c r="D28" i="26" s="1"/>
  <c r="R25" i="26"/>
  <c r="T25" i="26" s="1"/>
  <c r="K25" i="26"/>
  <c r="G25" i="26"/>
  <c r="E25" i="26"/>
  <c r="B25" i="26"/>
  <c r="C25" i="26" s="1"/>
  <c r="R24" i="26"/>
  <c r="T24" i="26" s="1"/>
  <c r="K24" i="26"/>
  <c r="G24" i="26"/>
  <c r="E24" i="26"/>
  <c r="B24" i="26"/>
  <c r="C24" i="26" s="1"/>
  <c r="R23" i="26"/>
  <c r="T23" i="26" s="1"/>
  <c r="K23" i="26"/>
  <c r="G23" i="26"/>
  <c r="E23" i="26"/>
  <c r="B23" i="26"/>
  <c r="C23" i="26" s="1"/>
  <c r="R22" i="26"/>
  <c r="T22" i="26" s="1"/>
  <c r="K22" i="26"/>
  <c r="G22" i="26"/>
  <c r="E22" i="26"/>
  <c r="B22" i="26"/>
  <c r="C22" i="26" s="1"/>
  <c r="R21" i="26"/>
  <c r="T21" i="26" s="1"/>
  <c r="K21" i="26"/>
  <c r="G21" i="26"/>
  <c r="E21" i="26"/>
  <c r="B21" i="26"/>
  <c r="C21" i="26" s="1"/>
  <c r="R20" i="26"/>
  <c r="T20" i="26" s="1"/>
  <c r="K20" i="26"/>
  <c r="G20" i="26"/>
  <c r="E20" i="26"/>
  <c r="B20" i="26"/>
  <c r="C20" i="26" s="1"/>
  <c r="R19" i="26"/>
  <c r="T19" i="26" s="1"/>
  <c r="K19" i="26"/>
  <c r="G19" i="26"/>
  <c r="E19" i="26"/>
  <c r="B19" i="26"/>
  <c r="C19" i="26" s="1"/>
  <c r="R18" i="26"/>
  <c r="T18" i="26" s="1"/>
  <c r="K18" i="26"/>
  <c r="G18" i="26"/>
  <c r="E18" i="26"/>
  <c r="B18" i="26"/>
  <c r="C18" i="26" s="1"/>
  <c r="R17" i="26"/>
  <c r="T17" i="26" s="1"/>
  <c r="K17" i="26"/>
  <c r="G17" i="26"/>
  <c r="E17" i="26"/>
  <c r="B17" i="26"/>
  <c r="C17" i="26" s="1"/>
  <c r="R16" i="26"/>
  <c r="T16" i="26" s="1"/>
  <c r="K16" i="26"/>
  <c r="I16" i="26"/>
  <c r="G16" i="26"/>
  <c r="E16" i="26"/>
  <c r="C16" i="26"/>
  <c r="R15" i="26"/>
  <c r="T15" i="26" s="1"/>
  <c r="K15" i="26"/>
  <c r="G15" i="26"/>
  <c r="E15" i="26"/>
  <c r="B15" i="26"/>
  <c r="C15" i="26" s="1"/>
  <c r="R14" i="26"/>
  <c r="T14" i="26" s="1"/>
  <c r="K14" i="26"/>
  <c r="G14" i="26"/>
  <c r="E14" i="26"/>
  <c r="B14" i="26"/>
  <c r="B26" i="26" s="1"/>
  <c r="R13" i="26"/>
  <c r="T13" i="26" s="1"/>
  <c r="K13" i="26"/>
  <c r="G13" i="26"/>
  <c r="E13" i="26"/>
  <c r="C13" i="26"/>
  <c r="T12" i="26"/>
  <c r="R12" i="26"/>
  <c r="S12" i="26" s="1"/>
  <c r="K12" i="26"/>
  <c r="G12" i="26"/>
  <c r="E12" i="26"/>
  <c r="B12" i="26"/>
  <c r="C12" i="26" s="1"/>
  <c r="T11" i="26"/>
  <c r="R11" i="26"/>
  <c r="S11" i="26" s="1"/>
  <c r="K11" i="26"/>
  <c r="G11" i="26"/>
  <c r="E11" i="26"/>
  <c r="B11" i="26"/>
  <c r="C11" i="26" s="1"/>
  <c r="R10" i="26"/>
  <c r="S10" i="26" s="1"/>
  <c r="K10" i="26"/>
  <c r="G10" i="26"/>
  <c r="E10" i="26"/>
  <c r="B10" i="26"/>
  <c r="C10" i="26" s="1"/>
  <c r="T9" i="26"/>
  <c r="R9" i="26"/>
  <c r="S9" i="26" s="1"/>
  <c r="K9" i="26"/>
  <c r="G9" i="26"/>
  <c r="E9" i="26"/>
  <c r="C9" i="26"/>
  <c r="T8" i="26"/>
  <c r="S8" i="26"/>
  <c r="R8" i="26"/>
  <c r="K8" i="26"/>
  <c r="G8" i="26"/>
  <c r="E8" i="26"/>
  <c r="B8" i="26"/>
  <c r="C8" i="26" s="1"/>
  <c r="T7" i="26"/>
  <c r="S7" i="26"/>
  <c r="R7" i="26"/>
  <c r="K7" i="26"/>
  <c r="G7" i="26"/>
  <c r="E7" i="26"/>
  <c r="C7" i="26"/>
  <c r="R6" i="26"/>
  <c r="T6" i="26" s="1"/>
  <c r="K6" i="26"/>
  <c r="G6" i="26"/>
  <c r="E6" i="26"/>
  <c r="C6" i="26"/>
  <c r="B6" i="26"/>
  <c r="R5" i="26"/>
  <c r="T5" i="26" s="1"/>
  <c r="K5" i="26"/>
  <c r="G5" i="26"/>
  <c r="E5" i="26"/>
  <c r="C5" i="26"/>
  <c r="K26" i="26" l="1"/>
  <c r="T10" i="26"/>
  <c r="D29" i="26"/>
  <c r="E26" i="26"/>
  <c r="B29" i="26"/>
  <c r="B28" i="26"/>
  <c r="C26" i="26"/>
  <c r="S5" i="26"/>
  <c r="S6" i="26"/>
  <c r="C14" i="26"/>
  <c r="R26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G26" i="26"/>
  <c r="F29" i="26"/>
  <c r="I16" i="25"/>
  <c r="F29" i="25"/>
  <c r="F28" i="25"/>
  <c r="AG26" i="25"/>
  <c r="J26" i="25"/>
  <c r="K26" i="25" s="1"/>
  <c r="H26" i="25"/>
  <c r="H28" i="25" s="1"/>
  <c r="G26" i="25"/>
  <c r="F26" i="25"/>
  <c r="E26" i="25"/>
  <c r="D26" i="25"/>
  <c r="D29" i="25" s="1"/>
  <c r="T25" i="25"/>
  <c r="R25" i="25"/>
  <c r="S25" i="25" s="1"/>
  <c r="K25" i="25"/>
  <c r="G25" i="25"/>
  <c r="E25" i="25"/>
  <c r="B25" i="25"/>
  <c r="C25" i="25" s="1"/>
  <c r="T24" i="25"/>
  <c r="S24" i="25"/>
  <c r="R24" i="25"/>
  <c r="K24" i="25"/>
  <c r="G24" i="25"/>
  <c r="E24" i="25"/>
  <c r="B24" i="25"/>
  <c r="C24" i="25" s="1"/>
  <c r="T23" i="25"/>
  <c r="S23" i="25"/>
  <c r="R23" i="25"/>
  <c r="K23" i="25"/>
  <c r="G23" i="25"/>
  <c r="E23" i="25"/>
  <c r="B23" i="25"/>
  <c r="C23" i="25" s="1"/>
  <c r="T22" i="25"/>
  <c r="S22" i="25"/>
  <c r="R22" i="25"/>
  <c r="K22" i="25"/>
  <c r="G22" i="25"/>
  <c r="E22" i="25"/>
  <c r="B22" i="25"/>
  <c r="C22" i="25" s="1"/>
  <c r="T21" i="25"/>
  <c r="S21" i="25"/>
  <c r="R21" i="25"/>
  <c r="K21" i="25"/>
  <c r="G21" i="25"/>
  <c r="E21" i="25"/>
  <c r="B21" i="25"/>
  <c r="C21" i="25" s="1"/>
  <c r="T20" i="25"/>
  <c r="S20" i="25"/>
  <c r="R20" i="25"/>
  <c r="K20" i="25"/>
  <c r="G20" i="25"/>
  <c r="E20" i="25"/>
  <c r="B20" i="25"/>
  <c r="C20" i="25" s="1"/>
  <c r="T19" i="25"/>
  <c r="S19" i="25"/>
  <c r="R19" i="25"/>
  <c r="K19" i="25"/>
  <c r="G19" i="25"/>
  <c r="E19" i="25"/>
  <c r="B19" i="25"/>
  <c r="C19" i="25" s="1"/>
  <c r="T18" i="25"/>
  <c r="S18" i="25"/>
  <c r="R18" i="25"/>
  <c r="K18" i="25"/>
  <c r="G18" i="25"/>
  <c r="E18" i="25"/>
  <c r="B18" i="25"/>
  <c r="C18" i="25" s="1"/>
  <c r="T17" i="25"/>
  <c r="S17" i="25"/>
  <c r="R17" i="25"/>
  <c r="K17" i="25"/>
  <c r="G17" i="25"/>
  <c r="E17" i="25"/>
  <c r="B17" i="25"/>
  <c r="C17" i="25" s="1"/>
  <c r="R16" i="25"/>
  <c r="T16" i="25" s="1"/>
  <c r="K16" i="25"/>
  <c r="G16" i="25"/>
  <c r="E16" i="25"/>
  <c r="C16" i="25"/>
  <c r="T15" i="25"/>
  <c r="S15" i="25"/>
  <c r="R15" i="25"/>
  <c r="K15" i="25"/>
  <c r="G15" i="25"/>
  <c r="E15" i="25"/>
  <c r="C15" i="25"/>
  <c r="B15" i="25"/>
  <c r="T14" i="25"/>
  <c r="S14" i="25"/>
  <c r="R14" i="25"/>
  <c r="K14" i="25"/>
  <c r="G14" i="25"/>
  <c r="E14" i="25"/>
  <c r="C14" i="25"/>
  <c r="B14" i="25"/>
  <c r="T13" i="25"/>
  <c r="S13" i="25"/>
  <c r="R13" i="25"/>
  <c r="K13" i="25"/>
  <c r="G13" i="25"/>
  <c r="E13" i="25"/>
  <c r="C13" i="25"/>
  <c r="R12" i="25"/>
  <c r="T12" i="25" s="1"/>
  <c r="K12" i="25"/>
  <c r="G12" i="25"/>
  <c r="E12" i="25"/>
  <c r="C12" i="25"/>
  <c r="B12" i="25"/>
  <c r="R11" i="25"/>
  <c r="T11" i="25" s="1"/>
  <c r="K11" i="25"/>
  <c r="G11" i="25"/>
  <c r="E11" i="25"/>
  <c r="C11" i="25"/>
  <c r="B11" i="25"/>
  <c r="R10" i="25"/>
  <c r="T10" i="25" s="1"/>
  <c r="K10" i="25"/>
  <c r="G10" i="25"/>
  <c r="E10" i="25"/>
  <c r="C10" i="25"/>
  <c r="B10" i="25"/>
  <c r="R9" i="25"/>
  <c r="T9" i="25" s="1"/>
  <c r="K9" i="25"/>
  <c r="G9" i="25"/>
  <c r="E9" i="25"/>
  <c r="C9" i="25"/>
  <c r="R8" i="25"/>
  <c r="S8" i="25" s="1"/>
  <c r="K8" i="25"/>
  <c r="G8" i="25"/>
  <c r="E8" i="25"/>
  <c r="B8" i="25"/>
  <c r="C8" i="25" s="1"/>
  <c r="R7" i="25"/>
  <c r="S7" i="25" s="1"/>
  <c r="K7" i="25"/>
  <c r="G7" i="25"/>
  <c r="E7" i="25"/>
  <c r="C7" i="25"/>
  <c r="T6" i="25"/>
  <c r="S6" i="25"/>
  <c r="R6" i="25"/>
  <c r="K6" i="25"/>
  <c r="G6" i="25"/>
  <c r="E6" i="25"/>
  <c r="B6" i="25"/>
  <c r="C6" i="25" s="1"/>
  <c r="T5" i="25"/>
  <c r="S5" i="25"/>
  <c r="R5" i="25"/>
  <c r="K5" i="25"/>
  <c r="G5" i="25"/>
  <c r="E5" i="25"/>
  <c r="C5" i="25"/>
  <c r="R29" i="26" l="1"/>
  <c r="T26" i="26"/>
  <c r="S26" i="26"/>
  <c r="R28" i="26"/>
  <c r="S16" i="25"/>
  <c r="R26" i="25"/>
  <c r="T26" i="25" s="1"/>
  <c r="S26" i="25"/>
  <c r="S9" i="25"/>
  <c r="S10" i="25"/>
  <c r="S11" i="25"/>
  <c r="S12" i="25"/>
  <c r="T7" i="25"/>
  <c r="T8" i="25"/>
  <c r="D28" i="25"/>
  <c r="H29" i="25"/>
  <c r="J29" i="25"/>
  <c r="B26" i="25"/>
  <c r="H28" i="24"/>
  <c r="AG26" i="24"/>
  <c r="J26" i="24"/>
  <c r="K26" i="24" s="1"/>
  <c r="H26" i="24"/>
  <c r="H29" i="24" s="1"/>
  <c r="F26" i="24"/>
  <c r="F29" i="24" s="1"/>
  <c r="D26" i="24"/>
  <c r="D28" i="24" s="1"/>
  <c r="T25" i="24"/>
  <c r="R25" i="24"/>
  <c r="S25" i="24" s="1"/>
  <c r="K25" i="24"/>
  <c r="G25" i="24"/>
  <c r="E25" i="24"/>
  <c r="B25" i="24"/>
  <c r="C25" i="24" s="1"/>
  <c r="T24" i="24"/>
  <c r="S24" i="24"/>
  <c r="R24" i="24"/>
  <c r="K24" i="24"/>
  <c r="G24" i="24"/>
  <c r="E24" i="24"/>
  <c r="B24" i="24"/>
  <c r="C24" i="24" s="1"/>
  <c r="T23" i="24"/>
  <c r="S23" i="24"/>
  <c r="R23" i="24"/>
  <c r="K23" i="24"/>
  <c r="G23" i="24"/>
  <c r="E23" i="24"/>
  <c r="B23" i="24"/>
  <c r="C23" i="24" s="1"/>
  <c r="T22" i="24"/>
  <c r="S22" i="24"/>
  <c r="R22" i="24"/>
  <c r="K22" i="24"/>
  <c r="G22" i="24"/>
  <c r="E22" i="24"/>
  <c r="B22" i="24"/>
  <c r="C22" i="24" s="1"/>
  <c r="S21" i="24"/>
  <c r="R21" i="24"/>
  <c r="T21" i="24" s="1"/>
  <c r="K21" i="24"/>
  <c r="G21" i="24"/>
  <c r="E21" i="24"/>
  <c r="B21" i="24"/>
  <c r="C21" i="24" s="1"/>
  <c r="T20" i="24"/>
  <c r="S20" i="24"/>
  <c r="R20" i="24"/>
  <c r="K20" i="24"/>
  <c r="G20" i="24"/>
  <c r="E20" i="24"/>
  <c r="B20" i="24"/>
  <c r="C20" i="24" s="1"/>
  <c r="R19" i="24"/>
  <c r="T19" i="24" s="1"/>
  <c r="K19" i="24"/>
  <c r="G19" i="24"/>
  <c r="E19" i="24"/>
  <c r="B19" i="24"/>
  <c r="C19" i="24" s="1"/>
  <c r="R18" i="24"/>
  <c r="S18" i="24" s="1"/>
  <c r="K18" i="24"/>
  <c r="G18" i="24"/>
  <c r="E18" i="24"/>
  <c r="B18" i="24"/>
  <c r="C18" i="24" s="1"/>
  <c r="T17" i="24"/>
  <c r="R17" i="24"/>
  <c r="S17" i="24" s="1"/>
  <c r="K17" i="24"/>
  <c r="G17" i="24"/>
  <c r="E17" i="24"/>
  <c r="B17" i="24"/>
  <c r="C17" i="24" s="1"/>
  <c r="T16" i="24"/>
  <c r="S16" i="24"/>
  <c r="R16" i="24"/>
  <c r="K16" i="24"/>
  <c r="G16" i="24"/>
  <c r="E16" i="24"/>
  <c r="C16" i="24"/>
  <c r="R15" i="24"/>
  <c r="T15" i="24" s="1"/>
  <c r="K15" i="24"/>
  <c r="G15" i="24"/>
  <c r="E15" i="24"/>
  <c r="B15" i="24"/>
  <c r="C15" i="24" s="1"/>
  <c r="T14" i="24"/>
  <c r="R14" i="24"/>
  <c r="S14" i="24" s="1"/>
  <c r="K14" i="24"/>
  <c r="G14" i="24"/>
  <c r="E14" i="24"/>
  <c r="B14" i="24"/>
  <c r="C14" i="24" s="1"/>
  <c r="R13" i="24"/>
  <c r="T13" i="24" s="1"/>
  <c r="K13" i="24"/>
  <c r="G13" i="24"/>
  <c r="E13" i="24"/>
  <c r="C13" i="24"/>
  <c r="R12" i="24"/>
  <c r="T12" i="24" s="1"/>
  <c r="K12" i="24"/>
  <c r="G12" i="24"/>
  <c r="E12" i="24"/>
  <c r="B12" i="24"/>
  <c r="C12" i="24" s="1"/>
  <c r="R11" i="24"/>
  <c r="T11" i="24" s="1"/>
  <c r="K11" i="24"/>
  <c r="G11" i="24"/>
  <c r="E11" i="24"/>
  <c r="C11" i="24"/>
  <c r="B11" i="24"/>
  <c r="R10" i="24"/>
  <c r="T10" i="24" s="1"/>
  <c r="K10" i="24"/>
  <c r="G10" i="24"/>
  <c r="E10" i="24"/>
  <c r="B10" i="24"/>
  <c r="C10" i="24" s="1"/>
  <c r="R9" i="24"/>
  <c r="T9" i="24" s="1"/>
  <c r="K9" i="24"/>
  <c r="G9" i="24"/>
  <c r="E9" i="24"/>
  <c r="C9" i="24"/>
  <c r="R8" i="24"/>
  <c r="S8" i="24" s="1"/>
  <c r="K8" i="24"/>
  <c r="G8" i="24"/>
  <c r="E8" i="24"/>
  <c r="B8" i="24"/>
  <c r="C8" i="24" s="1"/>
  <c r="R7" i="24"/>
  <c r="S7" i="24" s="1"/>
  <c r="K7" i="24"/>
  <c r="G7" i="24"/>
  <c r="E7" i="24"/>
  <c r="C7" i="24"/>
  <c r="R6" i="24"/>
  <c r="S6" i="24" s="1"/>
  <c r="K6" i="24"/>
  <c r="G6" i="24"/>
  <c r="E6" i="24"/>
  <c r="B6" i="24"/>
  <c r="C6" i="24" s="1"/>
  <c r="R5" i="24"/>
  <c r="K5" i="24"/>
  <c r="G5" i="24"/>
  <c r="E5" i="24"/>
  <c r="C5" i="24"/>
  <c r="T29" i="26" l="1"/>
  <c r="T28" i="26"/>
  <c r="R29" i="25"/>
  <c r="R28" i="25"/>
  <c r="T29" i="25"/>
  <c r="T28" i="25"/>
  <c r="B28" i="25"/>
  <c r="C26" i="25"/>
  <c r="B29" i="25"/>
  <c r="T18" i="24"/>
  <c r="S15" i="24"/>
  <c r="S13" i="24"/>
  <c r="S19" i="24"/>
  <c r="R26" i="24"/>
  <c r="S26" i="24" s="1"/>
  <c r="S5" i="24"/>
  <c r="T5" i="24"/>
  <c r="T6" i="24"/>
  <c r="F28" i="24"/>
  <c r="E26" i="24"/>
  <c r="D29" i="24"/>
  <c r="S9" i="24"/>
  <c r="S10" i="24"/>
  <c r="S11" i="24"/>
  <c r="S12" i="24"/>
  <c r="T7" i="24"/>
  <c r="T8" i="24"/>
  <c r="J29" i="24"/>
  <c r="B26" i="24"/>
  <c r="G26" i="24"/>
  <c r="H29" i="23"/>
  <c r="D29" i="23"/>
  <c r="H28" i="23"/>
  <c r="AG26" i="23"/>
  <c r="J26" i="23"/>
  <c r="K26" i="23" s="1"/>
  <c r="H26" i="23"/>
  <c r="F26" i="23"/>
  <c r="G26" i="23" s="1"/>
  <c r="D26" i="23"/>
  <c r="E26" i="23" s="1"/>
  <c r="T25" i="23"/>
  <c r="S25" i="23"/>
  <c r="R25" i="23"/>
  <c r="K25" i="23"/>
  <c r="G25" i="23"/>
  <c r="E25" i="23"/>
  <c r="B25" i="23"/>
  <c r="C25" i="23" s="1"/>
  <c r="T24" i="23"/>
  <c r="S24" i="23"/>
  <c r="R24" i="23"/>
  <c r="K24" i="23"/>
  <c r="G24" i="23"/>
  <c r="E24" i="23"/>
  <c r="B24" i="23"/>
  <c r="C24" i="23" s="1"/>
  <c r="T23" i="23"/>
  <c r="S23" i="23"/>
  <c r="R23" i="23"/>
  <c r="K23" i="23"/>
  <c r="G23" i="23"/>
  <c r="E23" i="23"/>
  <c r="B23" i="23"/>
  <c r="C23" i="23" s="1"/>
  <c r="T22" i="23"/>
  <c r="S22" i="23"/>
  <c r="R22" i="23"/>
  <c r="K22" i="23"/>
  <c r="G22" i="23"/>
  <c r="E22" i="23"/>
  <c r="B22" i="23"/>
  <c r="C22" i="23" s="1"/>
  <c r="R21" i="23"/>
  <c r="T21" i="23" s="1"/>
  <c r="K21" i="23"/>
  <c r="G21" i="23"/>
  <c r="E21" i="23"/>
  <c r="B21" i="23"/>
  <c r="C21" i="23" s="1"/>
  <c r="T20" i="23"/>
  <c r="S20" i="23"/>
  <c r="R20" i="23"/>
  <c r="K20" i="23"/>
  <c r="G20" i="23"/>
  <c r="E20" i="23"/>
  <c r="B20" i="23"/>
  <c r="C20" i="23" s="1"/>
  <c r="T19" i="23"/>
  <c r="S19" i="23"/>
  <c r="R19" i="23"/>
  <c r="K19" i="23"/>
  <c r="G19" i="23"/>
  <c r="E19" i="23"/>
  <c r="B19" i="23"/>
  <c r="C19" i="23" s="1"/>
  <c r="R18" i="23"/>
  <c r="S18" i="23" s="1"/>
  <c r="K18" i="23"/>
  <c r="G18" i="23"/>
  <c r="E18" i="23"/>
  <c r="B18" i="23"/>
  <c r="C18" i="23" s="1"/>
  <c r="T17" i="23"/>
  <c r="R17" i="23"/>
  <c r="S17" i="23" s="1"/>
  <c r="K17" i="23"/>
  <c r="G17" i="23"/>
  <c r="E17" i="23"/>
  <c r="B17" i="23"/>
  <c r="C17" i="23" s="1"/>
  <c r="T16" i="23"/>
  <c r="S16" i="23"/>
  <c r="R16" i="23"/>
  <c r="K16" i="23"/>
  <c r="G16" i="23"/>
  <c r="E16" i="23"/>
  <c r="C16" i="23"/>
  <c r="R15" i="23"/>
  <c r="T15" i="23" s="1"/>
  <c r="K15" i="23"/>
  <c r="G15" i="23"/>
  <c r="E15" i="23"/>
  <c r="C15" i="23"/>
  <c r="B15" i="23"/>
  <c r="R14" i="23"/>
  <c r="T14" i="23" s="1"/>
  <c r="K14" i="23"/>
  <c r="G14" i="23"/>
  <c r="E14" i="23"/>
  <c r="C14" i="23"/>
  <c r="B14" i="23"/>
  <c r="R13" i="23"/>
  <c r="T13" i="23" s="1"/>
  <c r="K13" i="23"/>
  <c r="G13" i="23"/>
  <c r="E13" i="23"/>
  <c r="C13" i="23"/>
  <c r="R12" i="23"/>
  <c r="T12" i="23" s="1"/>
  <c r="K12" i="23"/>
  <c r="G12" i="23"/>
  <c r="E12" i="23"/>
  <c r="B12" i="23"/>
  <c r="C12" i="23" s="1"/>
  <c r="R11" i="23"/>
  <c r="T11" i="23" s="1"/>
  <c r="K11" i="23"/>
  <c r="G11" i="23"/>
  <c r="E11" i="23"/>
  <c r="B11" i="23"/>
  <c r="C11" i="23" s="1"/>
  <c r="R10" i="23"/>
  <c r="T10" i="23" s="1"/>
  <c r="K10" i="23"/>
  <c r="G10" i="23"/>
  <c r="E10" i="23"/>
  <c r="B10" i="23"/>
  <c r="C10" i="23" s="1"/>
  <c r="R9" i="23"/>
  <c r="T9" i="23" s="1"/>
  <c r="K9" i="23"/>
  <c r="G9" i="23"/>
  <c r="E9" i="23"/>
  <c r="C9" i="23"/>
  <c r="R8" i="23"/>
  <c r="S8" i="23" s="1"/>
  <c r="K8" i="23"/>
  <c r="G8" i="23"/>
  <c r="E8" i="23"/>
  <c r="B8" i="23"/>
  <c r="C8" i="23" s="1"/>
  <c r="R7" i="23"/>
  <c r="S7" i="23" s="1"/>
  <c r="K7" i="23"/>
  <c r="G7" i="23"/>
  <c r="E7" i="23"/>
  <c r="C7" i="23"/>
  <c r="T6" i="23"/>
  <c r="R6" i="23"/>
  <c r="S6" i="23" s="1"/>
  <c r="K6" i="23"/>
  <c r="G6" i="23"/>
  <c r="E6" i="23"/>
  <c r="B6" i="23"/>
  <c r="C6" i="23" s="1"/>
  <c r="R5" i="23"/>
  <c r="T5" i="23" s="1"/>
  <c r="K5" i="23"/>
  <c r="G5" i="23"/>
  <c r="E5" i="23"/>
  <c r="C5" i="23"/>
  <c r="T26" i="24" l="1"/>
  <c r="T29" i="24" s="1"/>
  <c r="R29" i="24"/>
  <c r="R28" i="24"/>
  <c r="B28" i="24"/>
  <c r="C26" i="24"/>
  <c r="B29" i="24"/>
  <c r="T18" i="23"/>
  <c r="S21" i="23"/>
  <c r="T8" i="23"/>
  <c r="T7" i="23"/>
  <c r="R26" i="23"/>
  <c r="R28" i="23" s="1"/>
  <c r="F28" i="23"/>
  <c r="F29" i="23"/>
  <c r="J29" i="23"/>
  <c r="D28" i="23"/>
  <c r="S5" i="23"/>
  <c r="S13" i="23"/>
  <c r="S14" i="23"/>
  <c r="S15" i="23"/>
  <c r="S9" i="23"/>
  <c r="S10" i="23"/>
  <c r="S11" i="23"/>
  <c r="S12" i="23"/>
  <c r="B26" i="23"/>
  <c r="B5" i="22"/>
  <c r="C5" i="22"/>
  <c r="E5" i="22"/>
  <c r="G5" i="22"/>
  <c r="K5" i="22"/>
  <c r="R5" i="22"/>
  <c r="T5" i="22" s="1"/>
  <c r="S5" i="22"/>
  <c r="B6" i="22"/>
  <c r="C6" i="22"/>
  <c r="E6" i="22"/>
  <c r="G6" i="22"/>
  <c r="K6" i="22"/>
  <c r="R6" i="22"/>
  <c r="T6" i="22" s="1"/>
  <c r="C7" i="22"/>
  <c r="E7" i="22"/>
  <c r="G7" i="22"/>
  <c r="K7" i="22"/>
  <c r="R7" i="22"/>
  <c r="S7" i="22" s="1"/>
  <c r="B8" i="22"/>
  <c r="C8" i="22" s="1"/>
  <c r="E8" i="22"/>
  <c r="G8" i="22"/>
  <c r="K8" i="22"/>
  <c r="R8" i="22"/>
  <c r="S8" i="22" s="1"/>
  <c r="C9" i="22"/>
  <c r="E9" i="22"/>
  <c r="G9" i="22"/>
  <c r="K9" i="22"/>
  <c r="R9" i="22"/>
  <c r="S9" i="22" s="1"/>
  <c r="B10" i="22"/>
  <c r="C10" i="22" s="1"/>
  <c r="E10" i="22"/>
  <c r="G10" i="22"/>
  <c r="K10" i="22"/>
  <c r="R10" i="22"/>
  <c r="S10" i="22" s="1"/>
  <c r="B11" i="22"/>
  <c r="C11" i="22"/>
  <c r="E11" i="22"/>
  <c r="G11" i="22"/>
  <c r="K11" i="22"/>
  <c r="R11" i="22"/>
  <c r="S11" i="22" s="1"/>
  <c r="B12" i="22"/>
  <c r="C12" i="22" s="1"/>
  <c r="E12" i="22"/>
  <c r="G12" i="22"/>
  <c r="K12" i="22"/>
  <c r="R12" i="22"/>
  <c r="S12" i="22" s="1"/>
  <c r="C13" i="22"/>
  <c r="E13" i="22"/>
  <c r="G13" i="22"/>
  <c r="K13" i="22"/>
  <c r="R13" i="22"/>
  <c r="S13" i="22" s="1"/>
  <c r="B14" i="22"/>
  <c r="C14" i="22" s="1"/>
  <c r="E14" i="22"/>
  <c r="G14" i="22"/>
  <c r="K14" i="22"/>
  <c r="R14" i="22"/>
  <c r="S14" i="22" s="1"/>
  <c r="B15" i="22"/>
  <c r="C15" i="22"/>
  <c r="E15" i="22"/>
  <c r="G15" i="22"/>
  <c r="K15" i="22"/>
  <c r="R15" i="22"/>
  <c r="S15" i="22" s="1"/>
  <c r="C16" i="22"/>
  <c r="E16" i="22"/>
  <c r="G16" i="22"/>
  <c r="K16" i="22"/>
  <c r="R16" i="22"/>
  <c r="S16" i="22" s="1"/>
  <c r="B17" i="22"/>
  <c r="C17" i="22"/>
  <c r="E17" i="22"/>
  <c r="G17" i="22"/>
  <c r="K17" i="22"/>
  <c r="R17" i="22"/>
  <c r="S17" i="22" s="1"/>
  <c r="B18" i="22"/>
  <c r="C18" i="22" s="1"/>
  <c r="E18" i="22"/>
  <c r="G18" i="22"/>
  <c r="K18" i="22"/>
  <c r="R18" i="22"/>
  <c r="S18" i="22" s="1"/>
  <c r="B19" i="22"/>
  <c r="C19" i="22"/>
  <c r="E19" i="22"/>
  <c r="G19" i="22"/>
  <c r="K19" i="22"/>
  <c r="R19" i="22"/>
  <c r="S19" i="22" s="1"/>
  <c r="B20" i="22"/>
  <c r="C20" i="22" s="1"/>
  <c r="E20" i="22"/>
  <c r="G20" i="22"/>
  <c r="K20" i="22"/>
  <c r="R20" i="22"/>
  <c r="S20" i="22" s="1"/>
  <c r="B21" i="22"/>
  <c r="C21" i="22"/>
  <c r="E21" i="22"/>
  <c r="G21" i="22"/>
  <c r="K21" i="22"/>
  <c r="R21" i="22"/>
  <c r="S21" i="22" s="1"/>
  <c r="B22" i="22"/>
  <c r="C22" i="22"/>
  <c r="E22" i="22"/>
  <c r="G22" i="22"/>
  <c r="K22" i="22"/>
  <c r="R22" i="22"/>
  <c r="S22" i="22"/>
  <c r="T22" i="22"/>
  <c r="B23" i="22"/>
  <c r="C23" i="22"/>
  <c r="E23" i="22"/>
  <c r="G23" i="22"/>
  <c r="K23" i="22"/>
  <c r="R23" i="22"/>
  <c r="S23" i="22"/>
  <c r="T23" i="22"/>
  <c r="B24" i="22"/>
  <c r="C24" i="22"/>
  <c r="E24" i="22"/>
  <c r="G24" i="22"/>
  <c r="K24" i="22"/>
  <c r="R24" i="22"/>
  <c r="S24" i="22"/>
  <c r="T24" i="22"/>
  <c r="B25" i="22"/>
  <c r="C25" i="22"/>
  <c r="E25" i="22"/>
  <c r="G25" i="22"/>
  <c r="K25" i="22"/>
  <c r="R25" i="22"/>
  <c r="S25" i="22"/>
  <c r="T25" i="22"/>
  <c r="D26" i="22"/>
  <c r="E26" i="22" s="1"/>
  <c r="F26" i="22"/>
  <c r="G26" i="22"/>
  <c r="H26" i="22"/>
  <c r="J26" i="22"/>
  <c r="K26" i="22" s="1"/>
  <c r="AG26" i="22"/>
  <c r="T28" i="24" l="1"/>
  <c r="T26" i="23"/>
  <c r="T29" i="23" s="1"/>
  <c r="R29" i="23"/>
  <c r="C26" i="23"/>
  <c r="B29" i="23"/>
  <c r="B28" i="23"/>
  <c r="S26" i="23"/>
  <c r="B26" i="22"/>
  <c r="C26" i="22" s="1"/>
  <c r="S6" i="22"/>
  <c r="T21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T8" i="22"/>
  <c r="T7" i="22"/>
  <c r="R26" i="22"/>
  <c r="AG26" i="21"/>
  <c r="J26" i="21"/>
  <c r="K26" i="21" s="1"/>
  <c r="H26" i="21"/>
  <c r="F26" i="21"/>
  <c r="G26" i="21" s="1"/>
  <c r="D26" i="21"/>
  <c r="E26" i="21" s="1"/>
  <c r="T25" i="21"/>
  <c r="R25" i="21"/>
  <c r="S25" i="21" s="1"/>
  <c r="K25" i="21"/>
  <c r="G25" i="21"/>
  <c r="E25" i="21"/>
  <c r="B25" i="21"/>
  <c r="C25" i="21" s="1"/>
  <c r="T24" i="21"/>
  <c r="S24" i="21"/>
  <c r="R24" i="21"/>
  <c r="K24" i="21"/>
  <c r="G24" i="21"/>
  <c r="E24" i="21"/>
  <c r="B24" i="21"/>
  <c r="C24" i="21" s="1"/>
  <c r="T23" i="21"/>
  <c r="S23" i="21"/>
  <c r="R23" i="21"/>
  <c r="K23" i="21"/>
  <c r="G23" i="21"/>
  <c r="E23" i="21"/>
  <c r="B23" i="21"/>
  <c r="C23" i="21" s="1"/>
  <c r="T22" i="21"/>
  <c r="S22" i="21"/>
  <c r="R22" i="21"/>
  <c r="K22" i="21"/>
  <c r="G22" i="21"/>
  <c r="E22" i="21"/>
  <c r="B22" i="21"/>
  <c r="C22" i="21" s="1"/>
  <c r="R21" i="21"/>
  <c r="T21" i="21" s="1"/>
  <c r="K21" i="21"/>
  <c r="G21" i="21"/>
  <c r="E21" i="21"/>
  <c r="B21" i="21"/>
  <c r="C21" i="21" s="1"/>
  <c r="T20" i="21"/>
  <c r="S20" i="21"/>
  <c r="R20" i="21"/>
  <c r="K20" i="21"/>
  <c r="G20" i="21"/>
  <c r="E20" i="21"/>
  <c r="B20" i="21"/>
  <c r="C20" i="21" s="1"/>
  <c r="T19" i="21"/>
  <c r="S19" i="21"/>
  <c r="R19" i="21"/>
  <c r="K19" i="21"/>
  <c r="G19" i="21"/>
  <c r="E19" i="21"/>
  <c r="B19" i="21"/>
  <c r="C19" i="21" s="1"/>
  <c r="R18" i="21"/>
  <c r="T18" i="21" s="1"/>
  <c r="K18" i="21"/>
  <c r="G18" i="21"/>
  <c r="E18" i="21"/>
  <c r="B18" i="21"/>
  <c r="C18" i="21" s="1"/>
  <c r="R17" i="21"/>
  <c r="S17" i="21" s="1"/>
  <c r="K17" i="21"/>
  <c r="G17" i="21"/>
  <c r="E17" i="21"/>
  <c r="B17" i="21"/>
  <c r="C17" i="21" s="1"/>
  <c r="T16" i="21"/>
  <c r="S16" i="21"/>
  <c r="R16" i="21"/>
  <c r="K16" i="21"/>
  <c r="G16" i="21"/>
  <c r="E16" i="21"/>
  <c r="B16" i="21"/>
  <c r="C16" i="21" s="1"/>
  <c r="T15" i="21"/>
  <c r="R15" i="21"/>
  <c r="S15" i="21" s="1"/>
  <c r="K15" i="21"/>
  <c r="G15" i="21"/>
  <c r="E15" i="21"/>
  <c r="B15" i="21"/>
  <c r="C15" i="21" s="1"/>
  <c r="R14" i="21"/>
  <c r="T14" i="21" s="1"/>
  <c r="K14" i="21"/>
  <c r="G14" i="21"/>
  <c r="E14" i="21"/>
  <c r="B14" i="21"/>
  <c r="C14" i="21" s="1"/>
  <c r="R13" i="21"/>
  <c r="T13" i="21" s="1"/>
  <c r="K13" i="21"/>
  <c r="G13" i="21"/>
  <c r="E13" i="21"/>
  <c r="B13" i="21"/>
  <c r="C13" i="21" s="1"/>
  <c r="R12" i="21"/>
  <c r="T12" i="21" s="1"/>
  <c r="K12" i="21"/>
  <c r="G12" i="21"/>
  <c r="E12" i="21"/>
  <c r="B12" i="21"/>
  <c r="C12" i="21" s="1"/>
  <c r="T11" i="21"/>
  <c r="S11" i="21"/>
  <c r="R11" i="21"/>
  <c r="K11" i="21"/>
  <c r="G11" i="21"/>
  <c r="E11" i="21"/>
  <c r="B11" i="21"/>
  <c r="C11" i="21" s="1"/>
  <c r="R10" i="21"/>
  <c r="S10" i="21" s="1"/>
  <c r="K10" i="21"/>
  <c r="G10" i="21"/>
  <c r="E10" i="21"/>
  <c r="B10" i="21"/>
  <c r="C10" i="21" s="1"/>
  <c r="T9" i="21"/>
  <c r="S9" i="21"/>
  <c r="R9" i="21"/>
  <c r="K9" i="21"/>
  <c r="G9" i="21"/>
  <c r="E9" i="21"/>
  <c r="B9" i="21"/>
  <c r="C9" i="21" s="1"/>
  <c r="R8" i="21"/>
  <c r="S8" i="21" s="1"/>
  <c r="K8" i="21"/>
  <c r="G8" i="21"/>
  <c r="E8" i="21"/>
  <c r="B8" i="21"/>
  <c r="C8" i="21" s="1"/>
  <c r="R7" i="21"/>
  <c r="S7" i="21" s="1"/>
  <c r="K7" i="21"/>
  <c r="G7" i="21"/>
  <c r="E7" i="21"/>
  <c r="C7" i="21"/>
  <c r="R6" i="21"/>
  <c r="S6" i="21" s="1"/>
  <c r="K6" i="21"/>
  <c r="G6" i="21"/>
  <c r="E6" i="21"/>
  <c r="B6" i="21"/>
  <c r="C6" i="21" s="1"/>
  <c r="T5" i="21"/>
  <c r="S5" i="21"/>
  <c r="R5" i="21"/>
  <c r="K5" i="21"/>
  <c r="G5" i="21"/>
  <c r="E5" i="21"/>
  <c r="C5" i="21"/>
  <c r="B5" i="21"/>
  <c r="T28" i="23" l="1"/>
  <c r="T26" i="22"/>
  <c r="S26" i="22"/>
  <c r="S14" i="21"/>
  <c r="S18" i="21"/>
  <c r="T10" i="21"/>
  <c r="T8" i="21"/>
  <c r="S13" i="21"/>
  <c r="S12" i="21"/>
  <c r="T6" i="21"/>
  <c r="T17" i="21"/>
  <c r="S21" i="21"/>
  <c r="T7" i="21"/>
  <c r="R26" i="21"/>
  <c r="S26" i="21" s="1"/>
  <c r="B26" i="21"/>
  <c r="C26" i="21" s="1"/>
  <c r="AG26" i="20"/>
  <c r="J26" i="20"/>
  <c r="K26" i="20" s="1"/>
  <c r="H26" i="20"/>
  <c r="F26" i="20"/>
  <c r="G26" i="20" s="1"/>
  <c r="D26" i="20"/>
  <c r="E26" i="20" s="1"/>
  <c r="T25" i="20"/>
  <c r="R25" i="20"/>
  <c r="S25" i="20" s="1"/>
  <c r="K25" i="20"/>
  <c r="G25" i="20"/>
  <c r="E25" i="20"/>
  <c r="B25" i="20"/>
  <c r="C25" i="20" s="1"/>
  <c r="T24" i="20"/>
  <c r="R24" i="20"/>
  <c r="S24" i="20" s="1"/>
  <c r="K24" i="20"/>
  <c r="G24" i="20"/>
  <c r="E24" i="20"/>
  <c r="B24" i="20"/>
  <c r="C24" i="20" s="1"/>
  <c r="T23" i="20"/>
  <c r="R23" i="20"/>
  <c r="S23" i="20" s="1"/>
  <c r="K23" i="20"/>
  <c r="G23" i="20"/>
  <c r="E23" i="20"/>
  <c r="B23" i="20"/>
  <c r="C23" i="20" s="1"/>
  <c r="T22" i="20"/>
  <c r="R22" i="20"/>
  <c r="S22" i="20" s="1"/>
  <c r="K22" i="20"/>
  <c r="G22" i="20"/>
  <c r="E22" i="20"/>
  <c r="B22" i="20"/>
  <c r="C22" i="20" s="1"/>
  <c r="R21" i="20"/>
  <c r="S21" i="20" s="1"/>
  <c r="K21" i="20"/>
  <c r="G21" i="20"/>
  <c r="E21" i="20"/>
  <c r="B21" i="20"/>
  <c r="C21" i="20" s="1"/>
  <c r="T20" i="20"/>
  <c r="R20" i="20"/>
  <c r="S20" i="20" s="1"/>
  <c r="K20" i="20"/>
  <c r="G20" i="20"/>
  <c r="E20" i="20"/>
  <c r="B20" i="20"/>
  <c r="C20" i="20" s="1"/>
  <c r="T19" i="20"/>
  <c r="R19" i="20"/>
  <c r="S19" i="20" s="1"/>
  <c r="K19" i="20"/>
  <c r="G19" i="20"/>
  <c r="E19" i="20"/>
  <c r="B19" i="20"/>
  <c r="C19" i="20" s="1"/>
  <c r="R18" i="20"/>
  <c r="S18" i="20" s="1"/>
  <c r="K18" i="20"/>
  <c r="G18" i="20"/>
  <c r="E18" i="20"/>
  <c r="B18" i="20"/>
  <c r="C18" i="20" s="1"/>
  <c r="R17" i="20"/>
  <c r="S17" i="20" s="1"/>
  <c r="K17" i="20"/>
  <c r="G17" i="20"/>
  <c r="E17" i="20"/>
  <c r="B17" i="20"/>
  <c r="C17" i="20" s="1"/>
  <c r="T16" i="20"/>
  <c r="R16" i="20"/>
  <c r="S16" i="20" s="1"/>
  <c r="K16" i="20"/>
  <c r="G16" i="20"/>
  <c r="E16" i="20"/>
  <c r="B16" i="20"/>
  <c r="C16" i="20" s="1"/>
  <c r="T15" i="20"/>
  <c r="R15" i="20"/>
  <c r="S15" i="20" s="1"/>
  <c r="K15" i="20"/>
  <c r="G15" i="20"/>
  <c r="E15" i="20"/>
  <c r="B15" i="20"/>
  <c r="C15" i="20" s="1"/>
  <c r="R14" i="20"/>
  <c r="S14" i="20" s="1"/>
  <c r="K14" i="20"/>
  <c r="G14" i="20"/>
  <c r="E14" i="20"/>
  <c r="B14" i="20"/>
  <c r="C14" i="20" s="1"/>
  <c r="R13" i="20"/>
  <c r="S13" i="20" s="1"/>
  <c r="K13" i="20"/>
  <c r="G13" i="20"/>
  <c r="E13" i="20"/>
  <c r="B13" i="20"/>
  <c r="C13" i="20" s="1"/>
  <c r="R12" i="20"/>
  <c r="S12" i="20" s="1"/>
  <c r="K12" i="20"/>
  <c r="G12" i="20"/>
  <c r="E12" i="20"/>
  <c r="B12" i="20"/>
  <c r="C12" i="20" s="1"/>
  <c r="T11" i="20"/>
  <c r="R11" i="20"/>
  <c r="S11" i="20" s="1"/>
  <c r="K11" i="20"/>
  <c r="G11" i="20"/>
  <c r="E11" i="20"/>
  <c r="B11" i="20"/>
  <c r="C11" i="20" s="1"/>
  <c r="R10" i="20"/>
  <c r="S10" i="20" s="1"/>
  <c r="K10" i="20"/>
  <c r="G10" i="20"/>
  <c r="E10" i="20"/>
  <c r="B10" i="20"/>
  <c r="C10" i="20" s="1"/>
  <c r="R9" i="20"/>
  <c r="S9" i="20" s="1"/>
  <c r="K9" i="20"/>
  <c r="G9" i="20"/>
  <c r="E9" i="20"/>
  <c r="B9" i="20"/>
  <c r="C9" i="20" s="1"/>
  <c r="T8" i="20"/>
  <c r="R8" i="20"/>
  <c r="S8" i="20" s="1"/>
  <c r="K8" i="20"/>
  <c r="G8" i="20"/>
  <c r="E8" i="20"/>
  <c r="B8" i="20"/>
  <c r="C8" i="20" s="1"/>
  <c r="T7" i="20"/>
  <c r="R7" i="20"/>
  <c r="S7" i="20" s="1"/>
  <c r="K7" i="20"/>
  <c r="G7" i="20"/>
  <c r="E7" i="20"/>
  <c r="C7" i="20"/>
  <c r="T6" i="20"/>
  <c r="S6" i="20"/>
  <c r="R6" i="20"/>
  <c r="K6" i="20"/>
  <c r="G6" i="20"/>
  <c r="E6" i="20"/>
  <c r="B6" i="20"/>
  <c r="C6" i="20" s="1"/>
  <c r="T5" i="20"/>
  <c r="S5" i="20"/>
  <c r="R5" i="20"/>
  <c r="K5" i="20"/>
  <c r="G5" i="20"/>
  <c r="E5" i="20"/>
  <c r="B5" i="20"/>
  <c r="C5" i="20" s="1"/>
  <c r="T26" i="21" l="1"/>
  <c r="T14" i="20"/>
  <c r="T17" i="20"/>
  <c r="T18" i="20"/>
  <c r="T9" i="20"/>
  <c r="T21" i="20"/>
  <c r="T13" i="20"/>
  <c r="T12" i="20"/>
  <c r="T10" i="20"/>
  <c r="R26" i="20"/>
  <c r="T26" i="20" s="1"/>
  <c r="B26" i="20"/>
  <c r="C26" i="20" s="1"/>
  <c r="AG26" i="19"/>
  <c r="J26" i="19"/>
  <c r="K26" i="19" s="1"/>
  <c r="H26" i="19"/>
  <c r="F26" i="19"/>
  <c r="G26" i="19" s="1"/>
  <c r="D26" i="19"/>
  <c r="E26" i="19" s="1"/>
  <c r="T25" i="19"/>
  <c r="S25" i="19"/>
  <c r="R25" i="19"/>
  <c r="K25" i="19"/>
  <c r="G25" i="19"/>
  <c r="E25" i="19"/>
  <c r="B25" i="19"/>
  <c r="C25" i="19" s="1"/>
  <c r="T24" i="19"/>
  <c r="S24" i="19"/>
  <c r="R24" i="19"/>
  <c r="K24" i="19"/>
  <c r="G24" i="19"/>
  <c r="E24" i="19"/>
  <c r="B24" i="19"/>
  <c r="C24" i="19" s="1"/>
  <c r="T23" i="19"/>
  <c r="S23" i="19"/>
  <c r="R23" i="19"/>
  <c r="K23" i="19"/>
  <c r="G23" i="19"/>
  <c r="E23" i="19"/>
  <c r="B23" i="19"/>
  <c r="C23" i="19" s="1"/>
  <c r="T22" i="19"/>
  <c r="S22" i="19"/>
  <c r="R22" i="19"/>
  <c r="K22" i="19"/>
  <c r="G22" i="19"/>
  <c r="E22" i="19"/>
  <c r="B22" i="19"/>
  <c r="C22" i="19" s="1"/>
  <c r="T21" i="19"/>
  <c r="S21" i="19"/>
  <c r="R21" i="19"/>
  <c r="K21" i="19"/>
  <c r="G21" i="19"/>
  <c r="E21" i="19"/>
  <c r="B21" i="19"/>
  <c r="C21" i="19" s="1"/>
  <c r="T20" i="19"/>
  <c r="S20" i="19"/>
  <c r="R20" i="19"/>
  <c r="K20" i="19"/>
  <c r="G20" i="19"/>
  <c r="E20" i="19"/>
  <c r="B20" i="19"/>
  <c r="C20" i="19" s="1"/>
  <c r="T19" i="19"/>
  <c r="S19" i="19"/>
  <c r="R19" i="19"/>
  <c r="K19" i="19"/>
  <c r="G19" i="19"/>
  <c r="E19" i="19"/>
  <c r="B19" i="19"/>
  <c r="C19" i="19" s="1"/>
  <c r="R18" i="19"/>
  <c r="S18" i="19" s="1"/>
  <c r="K18" i="19"/>
  <c r="G18" i="19"/>
  <c r="E18" i="19"/>
  <c r="B18" i="19"/>
  <c r="C18" i="19" s="1"/>
  <c r="R17" i="19"/>
  <c r="T17" i="19" s="1"/>
  <c r="K17" i="19"/>
  <c r="G17" i="19"/>
  <c r="E17" i="19"/>
  <c r="B17" i="19"/>
  <c r="C17" i="19" s="1"/>
  <c r="T16" i="19"/>
  <c r="S16" i="19"/>
  <c r="R16" i="19"/>
  <c r="K16" i="19"/>
  <c r="G16" i="19"/>
  <c r="E16" i="19"/>
  <c r="B16" i="19"/>
  <c r="C16" i="19" s="1"/>
  <c r="T15" i="19"/>
  <c r="S15" i="19"/>
  <c r="R15" i="19"/>
  <c r="K15" i="19"/>
  <c r="G15" i="19"/>
  <c r="E15" i="19"/>
  <c r="B15" i="19"/>
  <c r="C15" i="19" s="1"/>
  <c r="R14" i="19"/>
  <c r="S14" i="19" s="1"/>
  <c r="K14" i="19"/>
  <c r="G14" i="19"/>
  <c r="E14" i="19"/>
  <c r="B14" i="19"/>
  <c r="C14" i="19" s="1"/>
  <c r="R13" i="19"/>
  <c r="S13" i="19" s="1"/>
  <c r="K13" i="19"/>
  <c r="G13" i="19"/>
  <c r="E13" i="19"/>
  <c r="B13" i="19"/>
  <c r="C13" i="19" s="1"/>
  <c r="R12" i="19"/>
  <c r="T12" i="19" s="1"/>
  <c r="K12" i="19"/>
  <c r="G12" i="19"/>
  <c r="E12" i="19"/>
  <c r="B12" i="19"/>
  <c r="C12" i="19" s="1"/>
  <c r="T11" i="19"/>
  <c r="S11" i="19"/>
  <c r="R11" i="19"/>
  <c r="K11" i="19"/>
  <c r="G11" i="19"/>
  <c r="E11" i="19"/>
  <c r="B11" i="19"/>
  <c r="C11" i="19" s="1"/>
  <c r="R10" i="19"/>
  <c r="T10" i="19" s="1"/>
  <c r="K10" i="19"/>
  <c r="G10" i="19"/>
  <c r="E10" i="19"/>
  <c r="B10" i="19"/>
  <c r="C10" i="19" s="1"/>
  <c r="R9" i="19"/>
  <c r="T9" i="19" s="1"/>
  <c r="K9" i="19"/>
  <c r="G9" i="19"/>
  <c r="E9" i="19"/>
  <c r="B9" i="19"/>
  <c r="C9" i="19" s="1"/>
  <c r="T8" i="19"/>
  <c r="S8" i="19"/>
  <c r="R8" i="19"/>
  <c r="K8" i="19"/>
  <c r="G8" i="19"/>
  <c r="E8" i="19"/>
  <c r="B8" i="19"/>
  <c r="C8" i="19" s="1"/>
  <c r="R7" i="19"/>
  <c r="T7" i="19" s="1"/>
  <c r="K7" i="19"/>
  <c r="G7" i="19"/>
  <c r="E7" i="19"/>
  <c r="C7" i="19"/>
  <c r="R6" i="19"/>
  <c r="T6" i="19" s="1"/>
  <c r="K6" i="19"/>
  <c r="G6" i="19"/>
  <c r="E6" i="19"/>
  <c r="B6" i="19"/>
  <c r="C6" i="19" s="1"/>
  <c r="R5" i="19"/>
  <c r="T5" i="19" s="1"/>
  <c r="K5" i="19"/>
  <c r="G5" i="19"/>
  <c r="E5" i="19"/>
  <c r="C5" i="19"/>
  <c r="B5" i="19"/>
  <c r="S26" i="20" l="1"/>
  <c r="T14" i="19"/>
  <c r="T18" i="19"/>
  <c r="T13" i="19"/>
  <c r="S17" i="19"/>
  <c r="S12" i="19"/>
  <c r="S9" i="19"/>
  <c r="S10" i="19"/>
  <c r="B26" i="19"/>
  <c r="C26" i="19" s="1"/>
  <c r="S7" i="19"/>
  <c r="R26" i="19"/>
  <c r="S5" i="19"/>
  <c r="S6" i="19"/>
  <c r="AG26" i="18"/>
  <c r="J26" i="18"/>
  <c r="K26" i="18" s="1"/>
  <c r="H26" i="18"/>
  <c r="F26" i="18"/>
  <c r="G26" i="18" s="1"/>
  <c r="D26" i="18"/>
  <c r="E26" i="18" s="1"/>
  <c r="T25" i="18"/>
  <c r="S25" i="18"/>
  <c r="R25" i="18"/>
  <c r="K25" i="18"/>
  <c r="G25" i="18"/>
  <c r="E25" i="18"/>
  <c r="B25" i="18"/>
  <c r="C25" i="18" s="1"/>
  <c r="T24" i="18"/>
  <c r="S24" i="18"/>
  <c r="R24" i="18"/>
  <c r="K24" i="18"/>
  <c r="G24" i="18"/>
  <c r="E24" i="18"/>
  <c r="B24" i="18"/>
  <c r="C24" i="18" s="1"/>
  <c r="T23" i="18"/>
  <c r="S23" i="18"/>
  <c r="R23" i="18"/>
  <c r="K23" i="18"/>
  <c r="G23" i="18"/>
  <c r="E23" i="18"/>
  <c r="B23" i="18"/>
  <c r="C23" i="18" s="1"/>
  <c r="T22" i="18"/>
  <c r="S22" i="18"/>
  <c r="R22" i="18"/>
  <c r="K22" i="18"/>
  <c r="G22" i="18"/>
  <c r="E22" i="18"/>
  <c r="B22" i="18"/>
  <c r="C22" i="18" s="1"/>
  <c r="R21" i="18"/>
  <c r="T21" i="18" s="1"/>
  <c r="K21" i="18"/>
  <c r="G21" i="18"/>
  <c r="E21" i="18"/>
  <c r="B21" i="18"/>
  <c r="C21" i="18" s="1"/>
  <c r="T20" i="18"/>
  <c r="S20" i="18"/>
  <c r="R20" i="18"/>
  <c r="K20" i="18"/>
  <c r="G20" i="18"/>
  <c r="E20" i="18"/>
  <c r="B20" i="18"/>
  <c r="C20" i="18" s="1"/>
  <c r="T19" i="18"/>
  <c r="S19" i="18"/>
  <c r="R19" i="18"/>
  <c r="K19" i="18"/>
  <c r="G19" i="18"/>
  <c r="E19" i="18"/>
  <c r="B19" i="18"/>
  <c r="C19" i="18" s="1"/>
  <c r="R18" i="18"/>
  <c r="T18" i="18" s="1"/>
  <c r="K18" i="18"/>
  <c r="G18" i="18"/>
  <c r="E18" i="18"/>
  <c r="B18" i="18"/>
  <c r="C18" i="18" s="1"/>
  <c r="R17" i="18"/>
  <c r="T17" i="18" s="1"/>
  <c r="K17" i="18"/>
  <c r="G17" i="18"/>
  <c r="E17" i="18"/>
  <c r="B17" i="18"/>
  <c r="C17" i="18" s="1"/>
  <c r="T16" i="18"/>
  <c r="R16" i="18"/>
  <c r="S16" i="18" s="1"/>
  <c r="K16" i="18"/>
  <c r="G16" i="18"/>
  <c r="E16" i="18"/>
  <c r="B16" i="18"/>
  <c r="C16" i="18" s="1"/>
  <c r="R15" i="18"/>
  <c r="S15" i="18" s="1"/>
  <c r="K15" i="18"/>
  <c r="G15" i="18"/>
  <c r="E15" i="18"/>
  <c r="B15" i="18"/>
  <c r="C15" i="18" s="1"/>
  <c r="R14" i="18"/>
  <c r="T14" i="18" s="1"/>
  <c r="K14" i="18"/>
  <c r="G14" i="18"/>
  <c r="E14" i="18"/>
  <c r="B14" i="18"/>
  <c r="C14" i="18" s="1"/>
  <c r="T13" i="18"/>
  <c r="S13" i="18"/>
  <c r="R13" i="18"/>
  <c r="K13" i="18"/>
  <c r="G13" i="18"/>
  <c r="E13" i="18"/>
  <c r="B13" i="18"/>
  <c r="C13" i="18" s="1"/>
  <c r="T12" i="18"/>
  <c r="S12" i="18"/>
  <c r="R12" i="18"/>
  <c r="K12" i="18"/>
  <c r="G12" i="18"/>
  <c r="E12" i="18"/>
  <c r="B12" i="18"/>
  <c r="C12" i="18" s="1"/>
  <c r="R11" i="18"/>
  <c r="T11" i="18" s="1"/>
  <c r="K11" i="18"/>
  <c r="G11" i="18"/>
  <c r="E11" i="18"/>
  <c r="B11" i="18"/>
  <c r="C11" i="18" s="1"/>
  <c r="T10" i="18"/>
  <c r="S10" i="18"/>
  <c r="R10" i="18"/>
  <c r="K10" i="18"/>
  <c r="G10" i="18"/>
  <c r="E10" i="18"/>
  <c r="B10" i="18"/>
  <c r="C10" i="18" s="1"/>
  <c r="T9" i="18"/>
  <c r="S9" i="18"/>
  <c r="R9" i="18"/>
  <c r="K9" i="18"/>
  <c r="G9" i="18"/>
  <c r="E9" i="18"/>
  <c r="B9" i="18"/>
  <c r="C9" i="18" s="1"/>
  <c r="R8" i="18"/>
  <c r="T8" i="18" s="1"/>
  <c r="K8" i="18"/>
  <c r="G8" i="18"/>
  <c r="E8" i="18"/>
  <c r="B8" i="18"/>
  <c r="C8" i="18" s="1"/>
  <c r="T7" i="18"/>
  <c r="S7" i="18"/>
  <c r="R7" i="18"/>
  <c r="K7" i="18"/>
  <c r="G7" i="18"/>
  <c r="E7" i="18"/>
  <c r="C7" i="18"/>
  <c r="R6" i="18"/>
  <c r="T6" i="18" s="1"/>
  <c r="K6" i="18"/>
  <c r="G6" i="18"/>
  <c r="E6" i="18"/>
  <c r="C6" i="18"/>
  <c r="B6" i="18"/>
  <c r="R5" i="18"/>
  <c r="K5" i="18"/>
  <c r="G5" i="18"/>
  <c r="E5" i="18"/>
  <c r="C5" i="18"/>
  <c r="B5" i="18"/>
  <c r="T26" i="19" l="1"/>
  <c r="S26" i="19"/>
  <c r="S18" i="18"/>
  <c r="S14" i="18"/>
  <c r="S8" i="18"/>
  <c r="S21" i="18"/>
  <c r="S17" i="18"/>
  <c r="T15" i="18"/>
  <c r="R26" i="18"/>
  <c r="S26" i="18" s="1"/>
  <c r="S11" i="18"/>
  <c r="S5" i="18"/>
  <c r="S6" i="18"/>
  <c r="T5" i="18"/>
  <c r="B26" i="18"/>
  <c r="C26" i="18" s="1"/>
  <c r="AG26" i="17"/>
  <c r="J26" i="17"/>
  <c r="K26" i="17" s="1"/>
  <c r="H26" i="17"/>
  <c r="G26" i="17"/>
  <c r="F26" i="17"/>
  <c r="D26" i="17"/>
  <c r="E26" i="17" s="1"/>
  <c r="R25" i="17"/>
  <c r="T25" i="17" s="1"/>
  <c r="K25" i="17"/>
  <c r="G25" i="17"/>
  <c r="E25" i="17"/>
  <c r="C25" i="17"/>
  <c r="B25" i="17"/>
  <c r="R24" i="17"/>
  <c r="T24" i="17" s="1"/>
  <c r="K24" i="17"/>
  <c r="G24" i="17"/>
  <c r="E24" i="17"/>
  <c r="C24" i="17"/>
  <c r="B24" i="17"/>
  <c r="R23" i="17"/>
  <c r="T23" i="17" s="1"/>
  <c r="K23" i="17"/>
  <c r="G23" i="17"/>
  <c r="E23" i="17"/>
  <c r="C23" i="17"/>
  <c r="B23" i="17"/>
  <c r="R22" i="17"/>
  <c r="T22" i="17" s="1"/>
  <c r="K22" i="17"/>
  <c r="G22" i="17"/>
  <c r="E22" i="17"/>
  <c r="C22" i="17"/>
  <c r="B22" i="17"/>
  <c r="R21" i="17"/>
  <c r="T21" i="17" s="1"/>
  <c r="K21" i="17"/>
  <c r="G21" i="17"/>
  <c r="E21" i="17"/>
  <c r="B21" i="17"/>
  <c r="C21" i="17" s="1"/>
  <c r="R20" i="17"/>
  <c r="T20" i="17" s="1"/>
  <c r="K20" i="17"/>
  <c r="G20" i="17"/>
  <c r="E20" i="17"/>
  <c r="B20" i="17"/>
  <c r="C20" i="17" s="1"/>
  <c r="R19" i="17"/>
  <c r="T19" i="17" s="1"/>
  <c r="K19" i="17"/>
  <c r="G19" i="17"/>
  <c r="E19" i="17"/>
  <c r="C19" i="17"/>
  <c r="B19" i="17"/>
  <c r="R18" i="17"/>
  <c r="T18" i="17" s="1"/>
  <c r="K18" i="17"/>
  <c r="G18" i="17"/>
  <c r="E18" i="17"/>
  <c r="C18" i="17"/>
  <c r="B18" i="17"/>
  <c r="R17" i="17"/>
  <c r="T17" i="17" s="1"/>
  <c r="K17" i="17"/>
  <c r="G17" i="17"/>
  <c r="E17" i="17"/>
  <c r="C17" i="17"/>
  <c r="B17" i="17"/>
  <c r="R16" i="17"/>
  <c r="T16" i="17" s="1"/>
  <c r="K16" i="17"/>
  <c r="G16" i="17"/>
  <c r="E16" i="17"/>
  <c r="C16" i="17"/>
  <c r="B16" i="17"/>
  <c r="R15" i="17"/>
  <c r="T15" i="17" s="1"/>
  <c r="K15" i="17"/>
  <c r="G15" i="17"/>
  <c r="E15" i="17"/>
  <c r="B15" i="17"/>
  <c r="C15" i="17" s="1"/>
  <c r="R14" i="17"/>
  <c r="T14" i="17" s="1"/>
  <c r="K14" i="17"/>
  <c r="G14" i="17"/>
  <c r="E14" i="17"/>
  <c r="C14" i="17"/>
  <c r="B14" i="17"/>
  <c r="R13" i="17"/>
  <c r="T13" i="17" s="1"/>
  <c r="K13" i="17"/>
  <c r="G13" i="17"/>
  <c r="E13" i="17"/>
  <c r="C13" i="17"/>
  <c r="B13" i="17"/>
  <c r="R12" i="17"/>
  <c r="T12" i="17" s="1"/>
  <c r="K12" i="17"/>
  <c r="G12" i="17"/>
  <c r="E12" i="17"/>
  <c r="B12" i="17"/>
  <c r="C12" i="17" s="1"/>
  <c r="R11" i="17"/>
  <c r="T11" i="17" s="1"/>
  <c r="K11" i="17"/>
  <c r="G11" i="17"/>
  <c r="E11" i="17"/>
  <c r="B11" i="17"/>
  <c r="C11" i="17" s="1"/>
  <c r="R10" i="17"/>
  <c r="T10" i="17" s="1"/>
  <c r="K10" i="17"/>
  <c r="G10" i="17"/>
  <c r="E10" i="17"/>
  <c r="B10" i="17"/>
  <c r="C10" i="17" s="1"/>
  <c r="R9" i="17"/>
  <c r="T9" i="17" s="1"/>
  <c r="K9" i="17"/>
  <c r="G9" i="17"/>
  <c r="E9" i="17"/>
  <c r="C9" i="17"/>
  <c r="B9" i="17"/>
  <c r="R8" i="17"/>
  <c r="T8" i="17" s="1"/>
  <c r="K8" i="17"/>
  <c r="G8" i="17"/>
  <c r="E8" i="17"/>
  <c r="C8" i="17"/>
  <c r="B8" i="17"/>
  <c r="R7" i="17"/>
  <c r="K7" i="17"/>
  <c r="G7" i="17"/>
  <c r="E7" i="17"/>
  <c r="C7" i="17"/>
  <c r="R6" i="17"/>
  <c r="T6" i="17" s="1"/>
  <c r="K6" i="17"/>
  <c r="G6" i="17"/>
  <c r="E6" i="17"/>
  <c r="B6" i="17"/>
  <c r="C6" i="17" s="1"/>
  <c r="R5" i="17"/>
  <c r="T5" i="17" s="1"/>
  <c r="K5" i="17"/>
  <c r="G5" i="17"/>
  <c r="E5" i="17"/>
  <c r="B5" i="17"/>
  <c r="T26" i="18" l="1"/>
  <c r="B26" i="17"/>
  <c r="C26" i="17" s="1"/>
  <c r="R26" i="17"/>
  <c r="S26" i="17" s="1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5" i="17"/>
  <c r="S6" i="17"/>
  <c r="T7" i="17"/>
  <c r="C5" i="17"/>
  <c r="AG26" i="16"/>
  <c r="J26" i="16"/>
  <c r="K26" i="16" s="1"/>
  <c r="H26" i="16"/>
  <c r="F26" i="16"/>
  <c r="G26" i="16" s="1"/>
  <c r="D26" i="16"/>
  <c r="E26" i="16" s="1"/>
  <c r="S25" i="16"/>
  <c r="R25" i="16"/>
  <c r="T25" i="16" s="1"/>
  <c r="K25" i="16"/>
  <c r="G25" i="16"/>
  <c r="E25" i="16"/>
  <c r="B25" i="16"/>
  <c r="C25" i="16" s="1"/>
  <c r="T24" i="16"/>
  <c r="S24" i="16"/>
  <c r="R24" i="16"/>
  <c r="K24" i="16"/>
  <c r="G24" i="16"/>
  <c r="E24" i="16"/>
  <c r="B24" i="16"/>
  <c r="C24" i="16" s="1"/>
  <c r="T23" i="16"/>
  <c r="S23" i="16"/>
  <c r="R23" i="16"/>
  <c r="K23" i="16"/>
  <c r="G23" i="16"/>
  <c r="E23" i="16"/>
  <c r="B23" i="16"/>
  <c r="C23" i="16" s="1"/>
  <c r="T22" i="16"/>
  <c r="S22" i="16"/>
  <c r="R22" i="16"/>
  <c r="K22" i="16"/>
  <c r="G22" i="16"/>
  <c r="E22" i="16"/>
  <c r="B22" i="16"/>
  <c r="C22" i="16" s="1"/>
  <c r="T21" i="16"/>
  <c r="S21" i="16"/>
  <c r="R21" i="16"/>
  <c r="K21" i="16"/>
  <c r="G21" i="16"/>
  <c r="E21" i="16"/>
  <c r="B21" i="16"/>
  <c r="C21" i="16" s="1"/>
  <c r="T20" i="16"/>
  <c r="S20" i="16"/>
  <c r="R20" i="16"/>
  <c r="K20" i="16"/>
  <c r="G20" i="16"/>
  <c r="E20" i="16"/>
  <c r="B20" i="16"/>
  <c r="C20" i="16" s="1"/>
  <c r="T19" i="16"/>
  <c r="S19" i="16"/>
  <c r="R19" i="16"/>
  <c r="K19" i="16"/>
  <c r="G19" i="16"/>
  <c r="E19" i="16"/>
  <c r="B19" i="16"/>
  <c r="C19" i="16" s="1"/>
  <c r="R18" i="16"/>
  <c r="T18" i="16" s="1"/>
  <c r="K18" i="16"/>
  <c r="G18" i="16"/>
  <c r="E18" i="16"/>
  <c r="B18" i="16"/>
  <c r="C18" i="16" s="1"/>
  <c r="R17" i="16"/>
  <c r="S17" i="16" s="1"/>
  <c r="K17" i="16"/>
  <c r="G17" i="16"/>
  <c r="E17" i="16"/>
  <c r="B17" i="16"/>
  <c r="C17" i="16" s="1"/>
  <c r="T16" i="16"/>
  <c r="S16" i="16"/>
  <c r="R16" i="16"/>
  <c r="K16" i="16"/>
  <c r="G16" i="16"/>
  <c r="E16" i="16"/>
  <c r="B16" i="16"/>
  <c r="C16" i="16" s="1"/>
  <c r="R15" i="16"/>
  <c r="T15" i="16" s="1"/>
  <c r="K15" i="16"/>
  <c r="G15" i="16"/>
  <c r="E15" i="16"/>
  <c r="B15" i="16"/>
  <c r="C15" i="16" s="1"/>
  <c r="R14" i="16"/>
  <c r="T14" i="16" s="1"/>
  <c r="K14" i="16"/>
  <c r="G14" i="16"/>
  <c r="E14" i="16"/>
  <c r="B14" i="16"/>
  <c r="C14" i="16" s="1"/>
  <c r="R13" i="16"/>
  <c r="T13" i="16" s="1"/>
  <c r="K13" i="16"/>
  <c r="G13" i="16"/>
  <c r="E13" i="16"/>
  <c r="B13" i="16"/>
  <c r="C13" i="16" s="1"/>
  <c r="R12" i="16"/>
  <c r="T12" i="16" s="1"/>
  <c r="K12" i="16"/>
  <c r="G12" i="16"/>
  <c r="E12" i="16"/>
  <c r="B12" i="16"/>
  <c r="C12" i="16" s="1"/>
  <c r="S11" i="16"/>
  <c r="R11" i="16"/>
  <c r="T11" i="16" s="1"/>
  <c r="K11" i="16"/>
  <c r="G11" i="16"/>
  <c r="E11" i="16"/>
  <c r="B11" i="16"/>
  <c r="C11" i="16" s="1"/>
  <c r="T10" i="16"/>
  <c r="S10" i="16"/>
  <c r="R10" i="16"/>
  <c r="K10" i="16"/>
  <c r="G10" i="16"/>
  <c r="E10" i="16"/>
  <c r="B10" i="16"/>
  <c r="C10" i="16" s="1"/>
  <c r="R9" i="16"/>
  <c r="T9" i="16" s="1"/>
  <c r="K9" i="16"/>
  <c r="G9" i="16"/>
  <c r="E9" i="16"/>
  <c r="B9" i="16"/>
  <c r="C9" i="16" s="1"/>
  <c r="T8" i="16"/>
  <c r="S8" i="16"/>
  <c r="R8" i="16"/>
  <c r="K8" i="16"/>
  <c r="G8" i="16"/>
  <c r="E8" i="16"/>
  <c r="B8" i="16"/>
  <c r="C8" i="16" s="1"/>
  <c r="R7" i="16"/>
  <c r="T7" i="16" s="1"/>
  <c r="K7" i="16"/>
  <c r="G7" i="16"/>
  <c r="E7" i="16"/>
  <c r="C7" i="16"/>
  <c r="T6" i="16"/>
  <c r="S6" i="16"/>
  <c r="R6" i="16"/>
  <c r="K6" i="16"/>
  <c r="G6" i="16"/>
  <c r="E6" i="16"/>
  <c r="C6" i="16"/>
  <c r="B6" i="16"/>
  <c r="T5" i="16"/>
  <c r="S5" i="16"/>
  <c r="R5" i="16"/>
  <c r="K5" i="16"/>
  <c r="G5" i="16"/>
  <c r="E5" i="16"/>
  <c r="C5" i="16"/>
  <c r="B5" i="16"/>
  <c r="T26" i="17" l="1"/>
  <c r="S18" i="16"/>
  <c r="S14" i="16"/>
  <c r="T17" i="16"/>
  <c r="S15" i="16"/>
  <c r="S9" i="16"/>
  <c r="S12" i="16"/>
  <c r="S13" i="16"/>
  <c r="R26" i="16"/>
  <c r="S26" i="16" s="1"/>
  <c r="S7" i="16"/>
  <c r="B26" i="16"/>
  <c r="C26" i="16" s="1"/>
  <c r="AG26" i="15"/>
  <c r="J26" i="15"/>
  <c r="K26" i="15" s="1"/>
  <c r="H26" i="15"/>
  <c r="F26" i="15"/>
  <c r="G26" i="15" s="1"/>
  <c r="D26" i="15"/>
  <c r="E26" i="15" s="1"/>
  <c r="T25" i="15"/>
  <c r="S25" i="15"/>
  <c r="R25" i="15"/>
  <c r="K25" i="15"/>
  <c r="G25" i="15"/>
  <c r="E25" i="15"/>
  <c r="B25" i="15"/>
  <c r="C25" i="15" s="1"/>
  <c r="T24" i="15"/>
  <c r="S24" i="15"/>
  <c r="R24" i="15"/>
  <c r="K24" i="15"/>
  <c r="G24" i="15"/>
  <c r="E24" i="15"/>
  <c r="B24" i="15"/>
  <c r="C24" i="15" s="1"/>
  <c r="T23" i="15"/>
  <c r="S23" i="15"/>
  <c r="R23" i="15"/>
  <c r="K23" i="15"/>
  <c r="G23" i="15"/>
  <c r="E23" i="15"/>
  <c r="B23" i="15"/>
  <c r="C23" i="15" s="1"/>
  <c r="T22" i="15"/>
  <c r="S22" i="15"/>
  <c r="R22" i="15"/>
  <c r="K22" i="15"/>
  <c r="G22" i="15"/>
  <c r="E22" i="15"/>
  <c r="B22" i="15"/>
  <c r="C22" i="15" s="1"/>
  <c r="T21" i="15"/>
  <c r="S21" i="15"/>
  <c r="R21" i="15"/>
  <c r="K21" i="15"/>
  <c r="G21" i="15"/>
  <c r="E21" i="15"/>
  <c r="B21" i="15"/>
  <c r="C21" i="15" s="1"/>
  <c r="T20" i="15"/>
  <c r="S20" i="15"/>
  <c r="R20" i="15"/>
  <c r="K20" i="15"/>
  <c r="G20" i="15"/>
  <c r="E20" i="15"/>
  <c r="B20" i="15"/>
  <c r="C20" i="15" s="1"/>
  <c r="T19" i="15"/>
  <c r="S19" i="15"/>
  <c r="R19" i="15"/>
  <c r="K19" i="15"/>
  <c r="G19" i="15"/>
  <c r="E19" i="15"/>
  <c r="B19" i="15"/>
  <c r="C19" i="15" s="1"/>
  <c r="T18" i="15"/>
  <c r="S18" i="15"/>
  <c r="R18" i="15"/>
  <c r="K18" i="15"/>
  <c r="G18" i="15"/>
  <c r="E18" i="15"/>
  <c r="B18" i="15"/>
  <c r="C18" i="15" s="1"/>
  <c r="R17" i="15"/>
  <c r="T17" i="15" s="1"/>
  <c r="K17" i="15"/>
  <c r="G17" i="15"/>
  <c r="E17" i="15"/>
  <c r="B17" i="15"/>
  <c r="C17" i="15" s="1"/>
  <c r="T16" i="15"/>
  <c r="S16" i="15"/>
  <c r="R16" i="15"/>
  <c r="K16" i="15"/>
  <c r="G16" i="15"/>
  <c r="E16" i="15"/>
  <c r="B16" i="15"/>
  <c r="C16" i="15" s="1"/>
  <c r="T15" i="15"/>
  <c r="S15" i="15"/>
  <c r="R15" i="15"/>
  <c r="K15" i="15"/>
  <c r="G15" i="15"/>
  <c r="E15" i="15"/>
  <c r="B15" i="15"/>
  <c r="C15" i="15" s="1"/>
  <c r="R14" i="15"/>
  <c r="S14" i="15" s="1"/>
  <c r="K14" i="15"/>
  <c r="G14" i="15"/>
  <c r="E14" i="15"/>
  <c r="B14" i="15"/>
  <c r="C14" i="15" s="1"/>
  <c r="R13" i="15"/>
  <c r="T13" i="15" s="1"/>
  <c r="K13" i="15"/>
  <c r="G13" i="15"/>
  <c r="E13" i="15"/>
  <c r="B13" i="15"/>
  <c r="C13" i="15" s="1"/>
  <c r="T12" i="15"/>
  <c r="S12" i="15"/>
  <c r="R12" i="15"/>
  <c r="K12" i="15"/>
  <c r="G12" i="15"/>
  <c r="E12" i="15"/>
  <c r="B12" i="15"/>
  <c r="C12" i="15" s="1"/>
  <c r="T11" i="15"/>
  <c r="S11" i="15"/>
  <c r="R11" i="15"/>
  <c r="K11" i="15"/>
  <c r="G11" i="15"/>
  <c r="E11" i="15"/>
  <c r="B11" i="15"/>
  <c r="C11" i="15" s="1"/>
  <c r="R10" i="15"/>
  <c r="T10" i="15" s="1"/>
  <c r="K10" i="15"/>
  <c r="G10" i="15"/>
  <c r="E10" i="15"/>
  <c r="B10" i="15"/>
  <c r="C10" i="15" s="1"/>
  <c r="R9" i="15"/>
  <c r="T9" i="15" s="1"/>
  <c r="K9" i="15"/>
  <c r="G9" i="15"/>
  <c r="E9" i="15"/>
  <c r="B9" i="15"/>
  <c r="C9" i="15" s="1"/>
  <c r="R8" i="15"/>
  <c r="T8" i="15" s="1"/>
  <c r="K8" i="15"/>
  <c r="G8" i="15"/>
  <c r="E8" i="15"/>
  <c r="B8" i="15"/>
  <c r="C8" i="15" s="1"/>
  <c r="R7" i="15"/>
  <c r="T7" i="15" s="1"/>
  <c r="K7" i="15"/>
  <c r="G7" i="15"/>
  <c r="E7" i="15"/>
  <c r="C7" i="15"/>
  <c r="T6" i="15"/>
  <c r="R6" i="15"/>
  <c r="S6" i="15" s="1"/>
  <c r="K6" i="15"/>
  <c r="G6" i="15"/>
  <c r="E6" i="15"/>
  <c r="C6" i="15"/>
  <c r="B6" i="15"/>
  <c r="T5" i="15"/>
  <c r="R5" i="15"/>
  <c r="S5" i="15" s="1"/>
  <c r="K5" i="15"/>
  <c r="G5" i="15"/>
  <c r="E5" i="15"/>
  <c r="C5" i="15"/>
  <c r="B5" i="15"/>
  <c r="T26" i="16" l="1"/>
  <c r="S13" i="15"/>
  <c r="T14" i="15"/>
  <c r="S7" i="15"/>
  <c r="S8" i="15"/>
  <c r="S9" i="15"/>
  <c r="S17" i="15"/>
  <c r="S10" i="15"/>
  <c r="B26" i="15"/>
  <c r="C26" i="15" s="1"/>
  <c r="R26" i="15"/>
  <c r="AG26" i="14"/>
  <c r="T26" i="15" l="1"/>
  <c r="S26" i="15"/>
  <c r="J26" i="14"/>
  <c r="K26" i="14" s="1"/>
  <c r="H26" i="14"/>
  <c r="G26" i="14"/>
  <c r="F26" i="14"/>
  <c r="D26" i="14"/>
  <c r="E26" i="14" s="1"/>
  <c r="T25" i="14"/>
  <c r="R25" i="14"/>
  <c r="S25" i="14" s="1"/>
  <c r="K25" i="14"/>
  <c r="G25" i="14"/>
  <c r="E25" i="14"/>
  <c r="B25" i="14"/>
  <c r="C25" i="14" s="1"/>
  <c r="T24" i="14"/>
  <c r="S24" i="14"/>
  <c r="R24" i="14"/>
  <c r="K24" i="14"/>
  <c r="G24" i="14"/>
  <c r="E24" i="14"/>
  <c r="B24" i="14"/>
  <c r="C24" i="14" s="1"/>
  <c r="T23" i="14"/>
  <c r="S23" i="14"/>
  <c r="R23" i="14"/>
  <c r="K23" i="14"/>
  <c r="G23" i="14"/>
  <c r="E23" i="14"/>
  <c r="B23" i="14"/>
  <c r="C23" i="14" s="1"/>
  <c r="T22" i="14"/>
  <c r="S22" i="14"/>
  <c r="R22" i="14"/>
  <c r="K22" i="14"/>
  <c r="G22" i="14"/>
  <c r="E22" i="14"/>
  <c r="B22" i="14"/>
  <c r="C22" i="14" s="1"/>
  <c r="T21" i="14"/>
  <c r="S21" i="14"/>
  <c r="R21" i="14"/>
  <c r="K21" i="14"/>
  <c r="G21" i="14"/>
  <c r="E21" i="14"/>
  <c r="B21" i="14"/>
  <c r="C21" i="14" s="1"/>
  <c r="T20" i="14"/>
  <c r="S20" i="14"/>
  <c r="R20" i="14"/>
  <c r="K20" i="14"/>
  <c r="G20" i="14"/>
  <c r="E20" i="14"/>
  <c r="B20" i="14"/>
  <c r="C20" i="14" s="1"/>
  <c r="R19" i="14"/>
  <c r="S19" i="14" s="1"/>
  <c r="K19" i="14"/>
  <c r="G19" i="14"/>
  <c r="E19" i="14"/>
  <c r="B19" i="14"/>
  <c r="C19" i="14" s="1"/>
  <c r="R18" i="14"/>
  <c r="T18" i="14" s="1"/>
  <c r="K18" i="14"/>
  <c r="G18" i="14"/>
  <c r="E18" i="14"/>
  <c r="B18" i="14"/>
  <c r="C18" i="14" s="1"/>
  <c r="R17" i="14"/>
  <c r="T17" i="14" s="1"/>
  <c r="K17" i="14"/>
  <c r="G17" i="14"/>
  <c r="E17" i="14"/>
  <c r="B17" i="14"/>
  <c r="C17" i="14" s="1"/>
  <c r="R16" i="14"/>
  <c r="T16" i="14" s="1"/>
  <c r="K16" i="14"/>
  <c r="G16" i="14"/>
  <c r="E16" i="14"/>
  <c r="B16" i="14"/>
  <c r="C16" i="14" s="1"/>
  <c r="R15" i="14"/>
  <c r="T15" i="14" s="1"/>
  <c r="K15" i="14"/>
  <c r="G15" i="14"/>
  <c r="E15" i="14"/>
  <c r="B15" i="14"/>
  <c r="C15" i="14" s="1"/>
  <c r="T14" i="14"/>
  <c r="S14" i="14"/>
  <c r="R14" i="14"/>
  <c r="K14" i="14"/>
  <c r="G14" i="14"/>
  <c r="E14" i="14"/>
  <c r="B14" i="14"/>
  <c r="C14" i="14" s="1"/>
  <c r="R13" i="14"/>
  <c r="S13" i="14" s="1"/>
  <c r="K13" i="14"/>
  <c r="G13" i="14"/>
  <c r="E13" i="14"/>
  <c r="B13" i="14"/>
  <c r="C13" i="14" s="1"/>
  <c r="R12" i="14"/>
  <c r="T12" i="14" s="1"/>
  <c r="K12" i="14"/>
  <c r="G12" i="14"/>
  <c r="E12" i="14"/>
  <c r="B12" i="14"/>
  <c r="C12" i="14" s="1"/>
  <c r="T11" i="14"/>
  <c r="R11" i="14"/>
  <c r="S11" i="14" s="1"/>
  <c r="K11" i="14"/>
  <c r="G11" i="14"/>
  <c r="E11" i="14"/>
  <c r="B11" i="14"/>
  <c r="C11" i="14" s="1"/>
  <c r="T10" i="14"/>
  <c r="R10" i="14"/>
  <c r="S10" i="14" s="1"/>
  <c r="K10" i="14"/>
  <c r="G10" i="14"/>
  <c r="E10" i="14"/>
  <c r="B10" i="14"/>
  <c r="C10" i="14" s="1"/>
  <c r="R9" i="14"/>
  <c r="T9" i="14" s="1"/>
  <c r="K9" i="14"/>
  <c r="G9" i="14"/>
  <c r="E9" i="14"/>
  <c r="B9" i="14"/>
  <c r="C9" i="14" s="1"/>
  <c r="R8" i="14"/>
  <c r="T8" i="14" s="1"/>
  <c r="K8" i="14"/>
  <c r="G8" i="14"/>
  <c r="E8" i="14"/>
  <c r="B8" i="14"/>
  <c r="C8" i="14" s="1"/>
  <c r="R7" i="14"/>
  <c r="S7" i="14" s="1"/>
  <c r="K7" i="14"/>
  <c r="G7" i="14"/>
  <c r="E7" i="14"/>
  <c r="C7" i="14"/>
  <c r="R6" i="14"/>
  <c r="T6" i="14" s="1"/>
  <c r="K6" i="14"/>
  <c r="G6" i="14"/>
  <c r="E6" i="14"/>
  <c r="B6" i="14"/>
  <c r="C6" i="14" s="1"/>
  <c r="R5" i="14"/>
  <c r="S5" i="14" s="1"/>
  <c r="K5" i="14"/>
  <c r="G5" i="14"/>
  <c r="E5" i="14"/>
  <c r="B5" i="14"/>
  <c r="T19" i="14" l="1"/>
  <c r="S18" i="14"/>
  <c r="S16" i="14"/>
  <c r="S8" i="14"/>
  <c r="S15" i="14"/>
  <c r="S17" i="14"/>
  <c r="T13" i="14"/>
  <c r="B26" i="14"/>
  <c r="C26" i="14" s="1"/>
  <c r="S9" i="14"/>
  <c r="C5" i="14"/>
  <c r="S12" i="14"/>
  <c r="S6" i="14"/>
  <c r="T7" i="14"/>
  <c r="R26" i="14"/>
  <c r="S26" i="14" s="1"/>
  <c r="T5" i="14"/>
  <c r="H26" i="13"/>
  <c r="T26" i="14" l="1"/>
  <c r="J26" i="13"/>
  <c r="K26" i="13" s="1"/>
  <c r="F26" i="13"/>
  <c r="G26" i="13" s="1"/>
  <c r="D26" i="13"/>
  <c r="E26" i="13" s="1"/>
  <c r="R25" i="13"/>
  <c r="T25" i="13" s="1"/>
  <c r="K25" i="13"/>
  <c r="G25" i="13"/>
  <c r="E25" i="13"/>
  <c r="B25" i="13"/>
  <c r="C25" i="13" s="1"/>
  <c r="R24" i="13"/>
  <c r="T24" i="13" s="1"/>
  <c r="K24" i="13"/>
  <c r="G24" i="13"/>
  <c r="E24" i="13"/>
  <c r="B24" i="13"/>
  <c r="C24" i="13" s="1"/>
  <c r="R23" i="13"/>
  <c r="T23" i="13" s="1"/>
  <c r="K23" i="13"/>
  <c r="G23" i="13"/>
  <c r="E23" i="13"/>
  <c r="B23" i="13"/>
  <c r="C23" i="13" s="1"/>
  <c r="R22" i="13"/>
  <c r="T22" i="13" s="1"/>
  <c r="K22" i="13"/>
  <c r="G22" i="13"/>
  <c r="E22" i="13"/>
  <c r="B22" i="13"/>
  <c r="C22" i="13" s="1"/>
  <c r="R21" i="13"/>
  <c r="T21" i="13" s="1"/>
  <c r="K21" i="13"/>
  <c r="G21" i="13"/>
  <c r="E21" i="13"/>
  <c r="B21" i="13"/>
  <c r="C21" i="13" s="1"/>
  <c r="R20" i="13"/>
  <c r="T20" i="13" s="1"/>
  <c r="K20" i="13"/>
  <c r="G20" i="13"/>
  <c r="E20" i="13"/>
  <c r="B20" i="13"/>
  <c r="C20" i="13" s="1"/>
  <c r="R19" i="13"/>
  <c r="T19" i="13" s="1"/>
  <c r="K19" i="13"/>
  <c r="G19" i="13"/>
  <c r="E19" i="13"/>
  <c r="B19" i="13"/>
  <c r="C19" i="13" s="1"/>
  <c r="R18" i="13"/>
  <c r="T18" i="13" s="1"/>
  <c r="K18" i="13"/>
  <c r="G18" i="13"/>
  <c r="E18" i="13"/>
  <c r="B18" i="13"/>
  <c r="C18" i="13" s="1"/>
  <c r="R17" i="13"/>
  <c r="T17" i="13" s="1"/>
  <c r="K17" i="13"/>
  <c r="G17" i="13"/>
  <c r="E17" i="13"/>
  <c r="B17" i="13"/>
  <c r="C17" i="13" s="1"/>
  <c r="R16" i="13"/>
  <c r="T16" i="13" s="1"/>
  <c r="K16" i="13"/>
  <c r="G16" i="13"/>
  <c r="E16" i="13"/>
  <c r="B16" i="13"/>
  <c r="C16" i="13" s="1"/>
  <c r="R15" i="13"/>
  <c r="T15" i="13" s="1"/>
  <c r="K15" i="13"/>
  <c r="G15" i="13"/>
  <c r="E15" i="13"/>
  <c r="B15" i="13"/>
  <c r="C15" i="13" s="1"/>
  <c r="R14" i="13"/>
  <c r="T14" i="13" s="1"/>
  <c r="K14" i="13"/>
  <c r="G14" i="13"/>
  <c r="E14" i="13"/>
  <c r="B14" i="13"/>
  <c r="C14" i="13" s="1"/>
  <c r="R13" i="13"/>
  <c r="T13" i="13" s="1"/>
  <c r="K13" i="13"/>
  <c r="G13" i="13"/>
  <c r="E13" i="13"/>
  <c r="B13" i="13"/>
  <c r="C13" i="13" s="1"/>
  <c r="R12" i="13"/>
  <c r="T12" i="13" s="1"/>
  <c r="K12" i="13"/>
  <c r="G12" i="13"/>
  <c r="E12" i="13"/>
  <c r="B12" i="13"/>
  <c r="C12" i="13" s="1"/>
  <c r="R11" i="13"/>
  <c r="T11" i="13" s="1"/>
  <c r="K11" i="13"/>
  <c r="G11" i="13"/>
  <c r="E11" i="13"/>
  <c r="B11" i="13"/>
  <c r="C11" i="13" s="1"/>
  <c r="R10" i="13"/>
  <c r="T10" i="13" s="1"/>
  <c r="K10" i="13"/>
  <c r="G10" i="13"/>
  <c r="E10" i="13"/>
  <c r="B10" i="13"/>
  <c r="C10" i="13" s="1"/>
  <c r="R9" i="13"/>
  <c r="T9" i="13" s="1"/>
  <c r="K9" i="13"/>
  <c r="G9" i="13"/>
  <c r="E9" i="13"/>
  <c r="B9" i="13"/>
  <c r="C9" i="13" s="1"/>
  <c r="R8" i="13"/>
  <c r="T8" i="13" s="1"/>
  <c r="K8" i="13"/>
  <c r="G8" i="13"/>
  <c r="E8" i="13"/>
  <c r="B8" i="13"/>
  <c r="C8" i="13" s="1"/>
  <c r="R7" i="13"/>
  <c r="T7" i="13" s="1"/>
  <c r="K7" i="13"/>
  <c r="G7" i="13"/>
  <c r="E7" i="13"/>
  <c r="C7" i="13"/>
  <c r="T6" i="13"/>
  <c r="R6" i="13"/>
  <c r="S6" i="13" s="1"/>
  <c r="K6" i="13"/>
  <c r="G6" i="13"/>
  <c r="E6" i="13"/>
  <c r="B6" i="13"/>
  <c r="C6" i="13" s="1"/>
  <c r="T5" i="13"/>
  <c r="R5" i="13"/>
  <c r="K5" i="13"/>
  <c r="G5" i="13"/>
  <c r="E5" i="13"/>
  <c r="B5" i="13"/>
  <c r="B26" i="13" l="1"/>
  <c r="C26" i="13" s="1"/>
  <c r="R26" i="13"/>
  <c r="T26" i="13"/>
  <c r="S26" i="13"/>
  <c r="C5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5" i="13"/>
  <c r="F26" i="12"/>
  <c r="J26" i="12" l="1"/>
  <c r="K26" i="12" s="1"/>
  <c r="G26" i="12"/>
  <c r="D26" i="12"/>
  <c r="E26" i="12" s="1"/>
  <c r="S25" i="12"/>
  <c r="R25" i="12"/>
  <c r="T25" i="12" s="1"/>
  <c r="K25" i="12"/>
  <c r="G25" i="12"/>
  <c r="E25" i="12"/>
  <c r="B25" i="12"/>
  <c r="C25" i="12" s="1"/>
  <c r="S24" i="12"/>
  <c r="R24" i="12"/>
  <c r="T24" i="12" s="1"/>
  <c r="K24" i="12"/>
  <c r="G24" i="12"/>
  <c r="E24" i="12"/>
  <c r="B24" i="12"/>
  <c r="C24" i="12" s="1"/>
  <c r="S23" i="12"/>
  <c r="R23" i="12"/>
  <c r="T23" i="12" s="1"/>
  <c r="K23" i="12"/>
  <c r="G23" i="12"/>
  <c r="E23" i="12"/>
  <c r="B23" i="12"/>
  <c r="C23" i="12" s="1"/>
  <c r="S22" i="12"/>
  <c r="R22" i="12"/>
  <c r="T22" i="12" s="1"/>
  <c r="K22" i="12"/>
  <c r="G22" i="12"/>
  <c r="E22" i="12"/>
  <c r="B22" i="12"/>
  <c r="C22" i="12" s="1"/>
  <c r="S21" i="12"/>
  <c r="R21" i="12"/>
  <c r="T21" i="12" s="1"/>
  <c r="K21" i="12"/>
  <c r="G21" i="12"/>
  <c r="E21" i="12"/>
  <c r="B21" i="12"/>
  <c r="C21" i="12" s="1"/>
  <c r="S20" i="12"/>
  <c r="R20" i="12"/>
  <c r="T20" i="12" s="1"/>
  <c r="K20" i="12"/>
  <c r="G20" i="12"/>
  <c r="E20" i="12"/>
  <c r="B20" i="12"/>
  <c r="C20" i="12" s="1"/>
  <c r="R19" i="12"/>
  <c r="T19" i="12" s="1"/>
  <c r="K19" i="12"/>
  <c r="G19" i="12"/>
  <c r="E19" i="12"/>
  <c r="B19" i="12"/>
  <c r="C19" i="12" s="1"/>
  <c r="R18" i="12"/>
  <c r="T18" i="12" s="1"/>
  <c r="K18" i="12"/>
  <c r="G18" i="12"/>
  <c r="E18" i="12"/>
  <c r="B18" i="12"/>
  <c r="C18" i="12" s="1"/>
  <c r="R17" i="12"/>
  <c r="T17" i="12" s="1"/>
  <c r="K17" i="12"/>
  <c r="G17" i="12"/>
  <c r="E17" i="12"/>
  <c r="B17" i="12"/>
  <c r="C17" i="12" s="1"/>
  <c r="R16" i="12"/>
  <c r="T16" i="12" s="1"/>
  <c r="K16" i="12"/>
  <c r="G16" i="12"/>
  <c r="E16" i="12"/>
  <c r="B16" i="12"/>
  <c r="C16" i="12" s="1"/>
  <c r="R15" i="12"/>
  <c r="T15" i="12" s="1"/>
  <c r="K15" i="12"/>
  <c r="G15" i="12"/>
  <c r="E15" i="12"/>
  <c r="B15" i="12"/>
  <c r="C15" i="12" s="1"/>
  <c r="S14" i="12"/>
  <c r="R14" i="12"/>
  <c r="T14" i="12" s="1"/>
  <c r="K14" i="12"/>
  <c r="G14" i="12"/>
  <c r="E14" i="12"/>
  <c r="B14" i="12"/>
  <c r="C14" i="12" s="1"/>
  <c r="R13" i="12"/>
  <c r="T13" i="12" s="1"/>
  <c r="K13" i="12"/>
  <c r="G13" i="12"/>
  <c r="E13" i="12"/>
  <c r="B13" i="12"/>
  <c r="C13" i="12" s="1"/>
  <c r="R12" i="12"/>
  <c r="T12" i="12" s="1"/>
  <c r="K12" i="12"/>
  <c r="G12" i="12"/>
  <c r="E12" i="12"/>
  <c r="B12" i="12"/>
  <c r="C12" i="12" s="1"/>
  <c r="S11" i="12"/>
  <c r="R11" i="12"/>
  <c r="T11" i="12" s="1"/>
  <c r="K11" i="12"/>
  <c r="G11" i="12"/>
  <c r="E11" i="12"/>
  <c r="B11" i="12"/>
  <c r="R10" i="12"/>
  <c r="T10" i="12" s="1"/>
  <c r="K10" i="12"/>
  <c r="G10" i="12"/>
  <c r="E10" i="12"/>
  <c r="B10" i="12"/>
  <c r="C10" i="12" s="1"/>
  <c r="R9" i="12"/>
  <c r="T9" i="12" s="1"/>
  <c r="K9" i="12"/>
  <c r="G9" i="12"/>
  <c r="E9" i="12"/>
  <c r="B9" i="12"/>
  <c r="C9" i="12" s="1"/>
  <c r="R8" i="12"/>
  <c r="T8" i="12" s="1"/>
  <c r="K8" i="12"/>
  <c r="G8" i="12"/>
  <c r="E8" i="12"/>
  <c r="B8" i="12"/>
  <c r="C8" i="12" s="1"/>
  <c r="S7" i="12"/>
  <c r="R7" i="12"/>
  <c r="T7" i="12" s="1"/>
  <c r="K7" i="12"/>
  <c r="G7" i="12"/>
  <c r="E7" i="12"/>
  <c r="C7" i="12"/>
  <c r="R6" i="12"/>
  <c r="T6" i="12" s="1"/>
  <c r="K6" i="12"/>
  <c r="G6" i="12"/>
  <c r="E6" i="12"/>
  <c r="B6" i="12"/>
  <c r="C6" i="12" s="1"/>
  <c r="S5" i="12"/>
  <c r="R5" i="12"/>
  <c r="K5" i="12"/>
  <c r="G5" i="12"/>
  <c r="E5" i="12"/>
  <c r="B5" i="12"/>
  <c r="C5" i="12" s="1"/>
  <c r="R26" i="11"/>
  <c r="T26" i="11" s="1"/>
  <c r="J26" i="11"/>
  <c r="K26" i="11" s="1"/>
  <c r="G26" i="11"/>
  <c r="E26" i="11"/>
  <c r="D26" i="11"/>
  <c r="B26" i="11"/>
  <c r="C26" i="11" s="1"/>
  <c r="T25" i="11"/>
  <c r="R25" i="11"/>
  <c r="S25" i="11" s="1"/>
  <c r="K25" i="11"/>
  <c r="G25" i="11"/>
  <c r="E25" i="11"/>
  <c r="B25" i="11"/>
  <c r="C25" i="11" s="1"/>
  <c r="T24" i="11"/>
  <c r="R24" i="11"/>
  <c r="S24" i="11" s="1"/>
  <c r="K24" i="11"/>
  <c r="G24" i="11"/>
  <c r="E24" i="11"/>
  <c r="B24" i="11"/>
  <c r="C24" i="11" s="1"/>
  <c r="T23" i="11"/>
  <c r="R23" i="11"/>
  <c r="S23" i="11" s="1"/>
  <c r="K23" i="11"/>
  <c r="G23" i="11"/>
  <c r="E23" i="11"/>
  <c r="B23" i="11"/>
  <c r="C23" i="11" s="1"/>
  <c r="T22" i="11"/>
  <c r="R22" i="11"/>
  <c r="S22" i="11" s="1"/>
  <c r="K22" i="11"/>
  <c r="G22" i="11"/>
  <c r="E22" i="11"/>
  <c r="B22" i="11"/>
  <c r="C22" i="11" s="1"/>
  <c r="T21" i="11"/>
  <c r="R21" i="11"/>
  <c r="S21" i="11" s="1"/>
  <c r="K21" i="11"/>
  <c r="G21" i="11"/>
  <c r="E21" i="11"/>
  <c r="B21" i="11"/>
  <c r="C21" i="11" s="1"/>
  <c r="T20" i="11"/>
  <c r="R20" i="11"/>
  <c r="S20" i="11" s="1"/>
  <c r="K20" i="11"/>
  <c r="G20" i="11"/>
  <c r="E20" i="11"/>
  <c r="B20" i="11"/>
  <c r="C20" i="11" s="1"/>
  <c r="T19" i="11"/>
  <c r="R19" i="11"/>
  <c r="S19" i="11" s="1"/>
  <c r="K19" i="11"/>
  <c r="G19" i="11"/>
  <c r="E19" i="11"/>
  <c r="B19" i="11"/>
  <c r="C19" i="11" s="1"/>
  <c r="T18" i="11"/>
  <c r="R18" i="11"/>
  <c r="S18" i="11" s="1"/>
  <c r="K18" i="11"/>
  <c r="G18" i="11"/>
  <c r="E18" i="11"/>
  <c r="B18" i="11"/>
  <c r="C18" i="11" s="1"/>
  <c r="T17" i="11"/>
  <c r="R17" i="11"/>
  <c r="S17" i="11" s="1"/>
  <c r="K17" i="11"/>
  <c r="G17" i="11"/>
  <c r="E17" i="11"/>
  <c r="B17" i="11"/>
  <c r="C17" i="11" s="1"/>
  <c r="T16" i="11"/>
  <c r="R16" i="11"/>
  <c r="S16" i="11" s="1"/>
  <c r="K16" i="11"/>
  <c r="G16" i="11"/>
  <c r="E16" i="11"/>
  <c r="B16" i="11"/>
  <c r="C16" i="11" s="1"/>
  <c r="T15" i="11"/>
  <c r="R15" i="11"/>
  <c r="S15" i="11" s="1"/>
  <c r="K15" i="11"/>
  <c r="G15" i="11"/>
  <c r="E15" i="11"/>
  <c r="B15" i="11"/>
  <c r="C15" i="11" s="1"/>
  <c r="T14" i="11"/>
  <c r="R14" i="11"/>
  <c r="S14" i="11" s="1"/>
  <c r="K14" i="11"/>
  <c r="G14" i="11"/>
  <c r="E14" i="11"/>
  <c r="B14" i="11"/>
  <c r="C14" i="11" s="1"/>
  <c r="T13" i="11"/>
  <c r="R13" i="11"/>
  <c r="S13" i="11" s="1"/>
  <c r="K13" i="11"/>
  <c r="G13" i="11"/>
  <c r="E13" i="11"/>
  <c r="B13" i="11"/>
  <c r="C13" i="11" s="1"/>
  <c r="T12" i="11"/>
  <c r="R12" i="11"/>
  <c r="S12" i="11" s="1"/>
  <c r="K12" i="11"/>
  <c r="G12" i="11"/>
  <c r="E12" i="11"/>
  <c r="B12" i="11"/>
  <c r="C12" i="11" s="1"/>
  <c r="T11" i="11"/>
  <c r="R11" i="11"/>
  <c r="S11" i="11" s="1"/>
  <c r="K11" i="11"/>
  <c r="G11" i="11"/>
  <c r="E11" i="11"/>
  <c r="B11" i="11"/>
  <c r="C11" i="11" s="1"/>
  <c r="T10" i="11"/>
  <c r="R10" i="11"/>
  <c r="S10" i="11" s="1"/>
  <c r="K10" i="11"/>
  <c r="G10" i="11"/>
  <c r="E10" i="11"/>
  <c r="B10" i="11"/>
  <c r="C10" i="11" s="1"/>
  <c r="T9" i="11"/>
  <c r="R9" i="11"/>
  <c r="S9" i="11" s="1"/>
  <c r="K9" i="11"/>
  <c r="G9" i="11"/>
  <c r="E9" i="11"/>
  <c r="B9" i="11"/>
  <c r="C9" i="11" s="1"/>
  <c r="T8" i="11"/>
  <c r="R8" i="11"/>
  <c r="S8" i="11" s="1"/>
  <c r="K8" i="11"/>
  <c r="G8" i="11"/>
  <c r="E8" i="11"/>
  <c r="B8" i="11"/>
  <c r="C8" i="11" s="1"/>
  <c r="T7" i="11"/>
  <c r="R7" i="11"/>
  <c r="S7" i="11" s="1"/>
  <c r="K7" i="11"/>
  <c r="G7" i="11"/>
  <c r="E7" i="11"/>
  <c r="B7" i="11"/>
  <c r="C7" i="11" s="1"/>
  <c r="T6" i="11"/>
  <c r="R6" i="11"/>
  <c r="S6" i="11" s="1"/>
  <c r="K6" i="11"/>
  <c r="G6" i="11"/>
  <c r="E6" i="11"/>
  <c r="B6" i="11"/>
  <c r="C6" i="11" s="1"/>
  <c r="T5" i="11"/>
  <c r="R5" i="11"/>
  <c r="S5" i="11" s="1"/>
  <c r="K5" i="11"/>
  <c r="G5" i="11"/>
  <c r="E5" i="11"/>
  <c r="B5" i="11"/>
  <c r="C5" i="11" s="1"/>
  <c r="S9" i="12" l="1"/>
  <c r="S18" i="12"/>
  <c r="S17" i="12"/>
  <c r="C11" i="12"/>
  <c r="B26" i="12"/>
  <c r="C26" i="12" s="1"/>
  <c r="S8" i="12"/>
  <c r="S15" i="12"/>
  <c r="S19" i="12"/>
  <c r="S16" i="12"/>
  <c r="S13" i="12"/>
  <c r="S12" i="12"/>
  <c r="S6" i="12"/>
  <c r="S10" i="12"/>
  <c r="R26" i="12"/>
  <c r="S26" i="12" s="1"/>
  <c r="T5" i="12"/>
  <c r="S26" i="11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5" i="10"/>
  <c r="E26" i="10"/>
  <c r="D26" i="10"/>
  <c r="J26" i="10"/>
  <c r="T26" i="12" l="1"/>
  <c r="R26" i="10"/>
  <c r="F29" i="8" l="1"/>
  <c r="AJ27" i="8"/>
  <c r="AM26" i="8"/>
  <c r="AL26" i="8"/>
  <c r="AK26" i="8"/>
  <c r="AJ26" i="8"/>
  <c r="AI26" i="8"/>
  <c r="AH26" i="8"/>
  <c r="AG26" i="8"/>
  <c r="AE26" i="8"/>
  <c r="AD26" i="8"/>
  <c r="AC26" i="8"/>
  <c r="AB26" i="8"/>
  <c r="AA26" i="8"/>
  <c r="Z26" i="8"/>
  <c r="Y26" i="8"/>
  <c r="X26" i="8"/>
  <c r="V26" i="8" s="1"/>
  <c r="W26" i="8"/>
  <c r="Q26" i="8"/>
  <c r="Q28" i="8" s="1"/>
  <c r="P26" i="8"/>
  <c r="O26" i="8"/>
  <c r="N26" i="8"/>
  <c r="N29" i="8" s="1"/>
  <c r="L26" i="8"/>
  <c r="M26" i="8" s="1"/>
  <c r="J26" i="8"/>
  <c r="J29" i="8" s="1"/>
  <c r="H26" i="8"/>
  <c r="H29" i="8" s="1"/>
  <c r="G26" i="8"/>
  <c r="G28" i="8" s="1"/>
  <c r="F26" i="8"/>
  <c r="F28" i="8" s="1"/>
  <c r="D26" i="8"/>
  <c r="D28" i="8" s="1"/>
  <c r="AF25" i="8"/>
  <c r="AJ25" i="8" s="1"/>
  <c r="V25" i="8"/>
  <c r="R25" i="8"/>
  <c r="S25" i="8" s="1"/>
  <c r="P25" i="8"/>
  <c r="M25" i="8"/>
  <c r="K25" i="8"/>
  <c r="I25" i="8"/>
  <c r="G25" i="8"/>
  <c r="E25" i="8"/>
  <c r="B25" i="8"/>
  <c r="C25" i="8" s="1"/>
  <c r="AF24" i="8"/>
  <c r="V24" i="8"/>
  <c r="R24" i="8"/>
  <c r="T24" i="8" s="1"/>
  <c r="P24" i="8"/>
  <c r="M24" i="8"/>
  <c r="K24" i="8"/>
  <c r="I24" i="8"/>
  <c r="G24" i="8"/>
  <c r="E24" i="8"/>
  <c r="B24" i="8"/>
  <c r="C24" i="8" s="1"/>
  <c r="AF23" i="8"/>
  <c r="V23" i="8"/>
  <c r="T23" i="8"/>
  <c r="S23" i="8"/>
  <c r="R23" i="8"/>
  <c r="P23" i="8"/>
  <c r="M23" i="8"/>
  <c r="K23" i="8"/>
  <c r="I23" i="8"/>
  <c r="G23" i="8"/>
  <c r="E23" i="8"/>
  <c r="C23" i="8"/>
  <c r="B23" i="8"/>
  <c r="AF22" i="8"/>
  <c r="V22" i="8"/>
  <c r="T22" i="8"/>
  <c r="R22" i="8"/>
  <c r="S22" i="8" s="1"/>
  <c r="P22" i="8"/>
  <c r="M22" i="8"/>
  <c r="K22" i="8"/>
  <c r="I22" i="8"/>
  <c r="G22" i="8"/>
  <c r="E22" i="8"/>
  <c r="B22" i="8"/>
  <c r="C22" i="8" s="1"/>
  <c r="AF21" i="8"/>
  <c r="V21" i="8"/>
  <c r="R21" i="8"/>
  <c r="T21" i="8" s="1"/>
  <c r="P21" i="8"/>
  <c r="M21" i="8"/>
  <c r="K21" i="8"/>
  <c r="I21" i="8"/>
  <c r="G21" i="8"/>
  <c r="E21" i="8"/>
  <c r="B21" i="8"/>
  <c r="C21" i="8" s="1"/>
  <c r="AF20" i="8"/>
  <c r="V20" i="8"/>
  <c r="R20" i="8"/>
  <c r="T20" i="8" s="1"/>
  <c r="P20" i="8"/>
  <c r="M20" i="8"/>
  <c r="K20" i="8"/>
  <c r="I20" i="8"/>
  <c r="G20" i="8"/>
  <c r="E20" i="8"/>
  <c r="B20" i="8"/>
  <c r="C20" i="8" s="1"/>
  <c r="AF19" i="8"/>
  <c r="V19" i="8"/>
  <c r="T19" i="8"/>
  <c r="S19" i="8"/>
  <c r="R19" i="8"/>
  <c r="P19" i="8"/>
  <c r="M19" i="8"/>
  <c r="K19" i="8"/>
  <c r="I19" i="8"/>
  <c r="G19" i="8"/>
  <c r="E19" i="8"/>
  <c r="C19" i="8"/>
  <c r="B19" i="8"/>
  <c r="AF18" i="8"/>
  <c r="V18" i="8"/>
  <c r="T18" i="8"/>
  <c r="R18" i="8"/>
  <c r="S18" i="8" s="1"/>
  <c r="P18" i="8"/>
  <c r="M18" i="8"/>
  <c r="K18" i="8"/>
  <c r="I18" i="8"/>
  <c r="G18" i="8"/>
  <c r="E18" i="8"/>
  <c r="B18" i="8"/>
  <c r="C18" i="8" s="1"/>
  <c r="AF17" i="8"/>
  <c r="AJ17" i="8" s="1"/>
  <c r="V17" i="8"/>
  <c r="R17" i="8"/>
  <c r="T17" i="8" s="1"/>
  <c r="P17" i="8"/>
  <c r="M17" i="8"/>
  <c r="K17" i="8"/>
  <c r="I17" i="8"/>
  <c r="G17" i="8"/>
  <c r="E17" i="8"/>
  <c r="B17" i="8"/>
  <c r="C17" i="8" s="1"/>
  <c r="AF16" i="8"/>
  <c r="AJ16" i="8" s="1"/>
  <c r="V16" i="8"/>
  <c r="T16" i="8"/>
  <c r="R16" i="8"/>
  <c r="S16" i="8" s="1"/>
  <c r="P16" i="8"/>
  <c r="M16" i="8"/>
  <c r="K16" i="8"/>
  <c r="I16" i="8"/>
  <c r="G16" i="8"/>
  <c r="E16" i="8"/>
  <c r="B16" i="8"/>
  <c r="C16" i="8" s="1"/>
  <c r="AF15" i="8"/>
  <c r="AJ15" i="8" s="1"/>
  <c r="V15" i="8"/>
  <c r="R15" i="8"/>
  <c r="T15" i="8" s="1"/>
  <c r="P15" i="8"/>
  <c r="M15" i="8"/>
  <c r="K15" i="8"/>
  <c r="I15" i="8"/>
  <c r="G15" i="8"/>
  <c r="E15" i="8"/>
  <c r="B15" i="8"/>
  <c r="C15" i="8" s="1"/>
  <c r="AF14" i="8"/>
  <c r="AJ14" i="8" s="1"/>
  <c r="V14" i="8"/>
  <c r="R14" i="8"/>
  <c r="S14" i="8" s="1"/>
  <c r="P14" i="8"/>
  <c r="M14" i="8"/>
  <c r="K14" i="8"/>
  <c r="I14" i="8"/>
  <c r="G14" i="8"/>
  <c r="E14" i="8"/>
  <c r="B14" i="8"/>
  <c r="C14" i="8" s="1"/>
  <c r="AF13" i="8"/>
  <c r="AJ13" i="8" s="1"/>
  <c r="V13" i="8"/>
  <c r="R13" i="8"/>
  <c r="T13" i="8" s="1"/>
  <c r="P13" i="8"/>
  <c r="M13" i="8"/>
  <c r="K13" i="8"/>
  <c r="I13" i="8"/>
  <c r="G13" i="8"/>
  <c r="E13" i="8"/>
  <c r="B13" i="8"/>
  <c r="C13" i="8" s="1"/>
  <c r="AF12" i="8"/>
  <c r="AJ12" i="8" s="1"/>
  <c r="V12" i="8"/>
  <c r="R12" i="8"/>
  <c r="S12" i="8" s="1"/>
  <c r="P12" i="8"/>
  <c r="M12" i="8"/>
  <c r="K12" i="8"/>
  <c r="I12" i="8"/>
  <c r="G12" i="8"/>
  <c r="E12" i="8"/>
  <c r="B12" i="8"/>
  <c r="C12" i="8" s="1"/>
  <c r="AF11" i="8"/>
  <c r="AJ11" i="8" s="1"/>
  <c r="V11" i="8"/>
  <c r="R11" i="8"/>
  <c r="T11" i="8" s="1"/>
  <c r="P11" i="8"/>
  <c r="M11" i="8"/>
  <c r="K11" i="8"/>
  <c r="I11" i="8"/>
  <c r="G11" i="8"/>
  <c r="E11" i="8"/>
  <c r="B11" i="8"/>
  <c r="C11" i="8" s="1"/>
  <c r="AF10" i="8"/>
  <c r="AJ10" i="8" s="1"/>
  <c r="V10" i="8"/>
  <c r="T10" i="8"/>
  <c r="R10" i="8"/>
  <c r="S10" i="8" s="1"/>
  <c r="P10" i="8"/>
  <c r="M10" i="8"/>
  <c r="K10" i="8"/>
  <c r="I10" i="8"/>
  <c r="G10" i="8"/>
  <c r="E10" i="8"/>
  <c r="B10" i="8"/>
  <c r="C10" i="8" s="1"/>
  <c r="AF9" i="8"/>
  <c r="AJ9" i="8" s="1"/>
  <c r="V9" i="8"/>
  <c r="R9" i="8"/>
  <c r="T9" i="8" s="1"/>
  <c r="P9" i="8"/>
  <c r="M9" i="8"/>
  <c r="K9" i="8"/>
  <c r="I9" i="8"/>
  <c r="G9" i="8"/>
  <c r="E9" i="8"/>
  <c r="B9" i="8"/>
  <c r="C9" i="8" s="1"/>
  <c r="AF8" i="8"/>
  <c r="AJ8" i="8" s="1"/>
  <c r="V8" i="8"/>
  <c r="T8" i="8"/>
  <c r="R8" i="8"/>
  <c r="S8" i="8" s="1"/>
  <c r="P8" i="8"/>
  <c r="M8" i="8"/>
  <c r="K8" i="8"/>
  <c r="I8" i="8"/>
  <c r="G8" i="8"/>
  <c r="E8" i="8"/>
  <c r="B8" i="8"/>
  <c r="C8" i="8" s="1"/>
  <c r="AF7" i="8"/>
  <c r="AJ7" i="8" s="1"/>
  <c r="V7" i="8"/>
  <c r="R7" i="8"/>
  <c r="T7" i="8" s="1"/>
  <c r="P7" i="8"/>
  <c r="M7" i="8"/>
  <c r="K7" i="8"/>
  <c r="I7" i="8"/>
  <c r="G7" i="8"/>
  <c r="E7" i="8"/>
  <c r="B7" i="8"/>
  <c r="C7" i="8" s="1"/>
  <c r="AJ6" i="8"/>
  <c r="AF6" i="8"/>
  <c r="V6" i="8"/>
  <c r="T6" i="8"/>
  <c r="R6" i="8"/>
  <c r="S6" i="8" s="1"/>
  <c r="P6" i="8"/>
  <c r="M6" i="8"/>
  <c r="K6" i="8"/>
  <c r="I6" i="8"/>
  <c r="G6" i="8"/>
  <c r="E6" i="8"/>
  <c r="B6" i="8"/>
  <c r="C6" i="8" s="1"/>
  <c r="AJ5" i="8"/>
  <c r="AF5" i="8"/>
  <c r="AF26" i="8" s="1"/>
  <c r="V5" i="8"/>
  <c r="R5" i="8"/>
  <c r="P5" i="8"/>
  <c r="M5" i="8"/>
  <c r="K5" i="8"/>
  <c r="I5" i="8"/>
  <c r="G5" i="8"/>
  <c r="E5" i="8"/>
  <c r="B5" i="8"/>
  <c r="T14" i="8" l="1"/>
  <c r="T12" i="8"/>
  <c r="R26" i="8"/>
  <c r="S26" i="8" s="1"/>
  <c r="B26" i="8"/>
  <c r="B28" i="8" s="1"/>
  <c r="J28" i="8"/>
  <c r="K26" i="8"/>
  <c r="R29" i="8"/>
  <c r="C5" i="8"/>
  <c r="S5" i="8"/>
  <c r="S7" i="8"/>
  <c r="S9" i="8"/>
  <c r="S11" i="8"/>
  <c r="S13" i="8"/>
  <c r="S15" i="8"/>
  <c r="S17" i="8"/>
  <c r="S20" i="8"/>
  <c r="S24" i="8"/>
  <c r="T5" i="8"/>
  <c r="S21" i="8"/>
  <c r="T25" i="8"/>
  <c r="N28" i="8"/>
  <c r="D29" i="8"/>
  <c r="H28" i="8"/>
  <c r="E26" i="8"/>
  <c r="I26" i="8"/>
  <c r="AJ27" i="7"/>
  <c r="AM26" i="7"/>
  <c r="AL26" i="7"/>
  <c r="AK26" i="7"/>
  <c r="AJ26" i="7"/>
  <c r="AI26" i="7"/>
  <c r="AH26" i="7"/>
  <c r="AG26" i="7"/>
  <c r="AE26" i="7"/>
  <c r="AD26" i="7"/>
  <c r="AC26" i="7"/>
  <c r="AB26" i="7"/>
  <c r="AA26" i="7"/>
  <c r="Z26" i="7"/>
  <c r="Y26" i="7"/>
  <c r="X26" i="7"/>
  <c r="V26" i="7" s="1"/>
  <c r="W26" i="7"/>
  <c r="Q26" i="7"/>
  <c r="Q28" i="7" s="1"/>
  <c r="P26" i="7"/>
  <c r="O26" i="7"/>
  <c r="N26" i="7"/>
  <c r="N29" i="7" s="1"/>
  <c r="L26" i="7"/>
  <c r="M26" i="7" s="1"/>
  <c r="J26" i="7"/>
  <c r="J29" i="7" s="1"/>
  <c r="H26" i="7"/>
  <c r="H29" i="7" s="1"/>
  <c r="F26" i="7"/>
  <c r="F28" i="7" s="1"/>
  <c r="D26" i="7"/>
  <c r="D28" i="7" s="1"/>
  <c r="AF25" i="7"/>
  <c r="AJ25" i="7" s="1"/>
  <c r="V25" i="7"/>
  <c r="R25" i="7"/>
  <c r="S25" i="7" s="1"/>
  <c r="P25" i="7"/>
  <c r="M25" i="7"/>
  <c r="K25" i="7"/>
  <c r="I25" i="7"/>
  <c r="G25" i="7"/>
  <c r="E25" i="7"/>
  <c r="B25" i="7"/>
  <c r="C25" i="7" s="1"/>
  <c r="AF24" i="7"/>
  <c r="V24" i="7"/>
  <c r="R24" i="7"/>
  <c r="T24" i="7" s="1"/>
  <c r="P24" i="7"/>
  <c r="M24" i="7"/>
  <c r="K24" i="7"/>
  <c r="I24" i="7"/>
  <c r="G24" i="7"/>
  <c r="E24" i="7"/>
  <c r="B24" i="7"/>
  <c r="C24" i="7" s="1"/>
  <c r="AF23" i="7"/>
  <c r="V23" i="7"/>
  <c r="T23" i="7"/>
  <c r="S23" i="7"/>
  <c r="R23" i="7"/>
  <c r="P23" i="7"/>
  <c r="M23" i="7"/>
  <c r="K23" i="7"/>
  <c r="I23" i="7"/>
  <c r="G23" i="7"/>
  <c r="E23" i="7"/>
  <c r="C23" i="7"/>
  <c r="B23" i="7"/>
  <c r="AF22" i="7"/>
  <c r="V22" i="7"/>
  <c r="T22" i="7"/>
  <c r="R22" i="7"/>
  <c r="S22" i="7" s="1"/>
  <c r="P22" i="7"/>
  <c r="M22" i="7"/>
  <c r="K22" i="7"/>
  <c r="I22" i="7"/>
  <c r="G22" i="7"/>
  <c r="E22" i="7"/>
  <c r="B22" i="7"/>
  <c r="C22" i="7" s="1"/>
  <c r="AF21" i="7"/>
  <c r="V21" i="7"/>
  <c r="R21" i="7"/>
  <c r="T21" i="7" s="1"/>
  <c r="P21" i="7"/>
  <c r="M21" i="7"/>
  <c r="K21" i="7"/>
  <c r="I21" i="7"/>
  <c r="G21" i="7"/>
  <c r="E21" i="7"/>
  <c r="B21" i="7"/>
  <c r="C21" i="7" s="1"/>
  <c r="AF20" i="7"/>
  <c r="V20" i="7"/>
  <c r="R20" i="7"/>
  <c r="T20" i="7" s="1"/>
  <c r="P20" i="7"/>
  <c r="M20" i="7"/>
  <c r="K20" i="7"/>
  <c r="I20" i="7"/>
  <c r="G20" i="7"/>
  <c r="E20" i="7"/>
  <c r="B20" i="7"/>
  <c r="C20" i="7" s="1"/>
  <c r="AF19" i="7"/>
  <c r="V19" i="7"/>
  <c r="T19" i="7"/>
  <c r="S19" i="7"/>
  <c r="R19" i="7"/>
  <c r="P19" i="7"/>
  <c r="M19" i="7"/>
  <c r="K19" i="7"/>
  <c r="I19" i="7"/>
  <c r="G19" i="7"/>
  <c r="E19" i="7"/>
  <c r="C19" i="7"/>
  <c r="B19" i="7"/>
  <c r="AF18" i="7"/>
  <c r="V18" i="7"/>
  <c r="R18" i="7"/>
  <c r="S18" i="7" s="1"/>
  <c r="P18" i="7"/>
  <c r="M18" i="7"/>
  <c r="K18" i="7"/>
  <c r="I18" i="7"/>
  <c r="G18" i="7"/>
  <c r="E18" i="7"/>
  <c r="B18" i="7"/>
  <c r="C18" i="7" s="1"/>
  <c r="AF17" i="7"/>
  <c r="AJ17" i="7" s="1"/>
  <c r="V17" i="7"/>
  <c r="R17" i="7"/>
  <c r="T17" i="7" s="1"/>
  <c r="P17" i="7"/>
  <c r="M17" i="7"/>
  <c r="K17" i="7"/>
  <c r="I17" i="7"/>
  <c r="G17" i="7"/>
  <c r="E17" i="7"/>
  <c r="B17" i="7"/>
  <c r="C17" i="7" s="1"/>
  <c r="AF16" i="7"/>
  <c r="AJ16" i="7" s="1"/>
  <c r="V16" i="7"/>
  <c r="T16" i="7"/>
  <c r="R16" i="7"/>
  <c r="S16" i="7" s="1"/>
  <c r="P16" i="7"/>
  <c r="M16" i="7"/>
  <c r="K16" i="7"/>
  <c r="I16" i="7"/>
  <c r="G16" i="7"/>
  <c r="E16" i="7"/>
  <c r="B16" i="7"/>
  <c r="C16" i="7" s="1"/>
  <c r="AF15" i="7"/>
  <c r="AJ15" i="7" s="1"/>
  <c r="V15" i="7"/>
  <c r="R15" i="7"/>
  <c r="S15" i="7" s="1"/>
  <c r="P15" i="7"/>
  <c r="M15" i="7"/>
  <c r="K15" i="7"/>
  <c r="I15" i="7"/>
  <c r="G15" i="7"/>
  <c r="E15" i="7"/>
  <c r="B15" i="7"/>
  <c r="C15" i="7" s="1"/>
  <c r="AF14" i="7"/>
  <c r="AJ14" i="7" s="1"/>
  <c r="V14" i="7"/>
  <c r="T14" i="7"/>
  <c r="R14" i="7"/>
  <c r="S14" i="7" s="1"/>
  <c r="P14" i="7"/>
  <c r="M14" i="7"/>
  <c r="K14" i="7"/>
  <c r="I14" i="7"/>
  <c r="G14" i="7"/>
  <c r="E14" i="7"/>
  <c r="B14" i="7"/>
  <c r="C14" i="7" s="1"/>
  <c r="AF13" i="7"/>
  <c r="AJ13" i="7" s="1"/>
  <c r="V13" i="7"/>
  <c r="R13" i="7"/>
  <c r="T13" i="7" s="1"/>
  <c r="P13" i="7"/>
  <c r="M13" i="7"/>
  <c r="K13" i="7"/>
  <c r="I13" i="7"/>
  <c r="G13" i="7"/>
  <c r="E13" i="7"/>
  <c r="B13" i="7"/>
  <c r="C13" i="7" s="1"/>
  <c r="AF12" i="7"/>
  <c r="AJ12" i="7" s="1"/>
  <c r="V12" i="7"/>
  <c r="R12" i="7"/>
  <c r="S12" i="7" s="1"/>
  <c r="P12" i="7"/>
  <c r="M12" i="7"/>
  <c r="K12" i="7"/>
  <c r="I12" i="7"/>
  <c r="G12" i="7"/>
  <c r="E12" i="7"/>
  <c r="B12" i="7"/>
  <c r="C12" i="7" s="1"/>
  <c r="AF11" i="7"/>
  <c r="AJ11" i="7" s="1"/>
  <c r="V11" i="7"/>
  <c r="R11" i="7"/>
  <c r="T11" i="7" s="1"/>
  <c r="P11" i="7"/>
  <c r="M11" i="7"/>
  <c r="K11" i="7"/>
  <c r="I11" i="7"/>
  <c r="G11" i="7"/>
  <c r="E11" i="7"/>
  <c r="B11" i="7"/>
  <c r="C11" i="7" s="1"/>
  <c r="AF10" i="7"/>
  <c r="AJ10" i="7" s="1"/>
  <c r="V10" i="7"/>
  <c r="R10" i="7"/>
  <c r="S10" i="7" s="1"/>
  <c r="P10" i="7"/>
  <c r="M10" i="7"/>
  <c r="K10" i="7"/>
  <c r="I10" i="7"/>
  <c r="G10" i="7"/>
  <c r="E10" i="7"/>
  <c r="B10" i="7"/>
  <c r="C10" i="7" s="1"/>
  <c r="AF9" i="7"/>
  <c r="AJ9" i="7" s="1"/>
  <c r="V9" i="7"/>
  <c r="R9" i="7"/>
  <c r="T9" i="7" s="1"/>
  <c r="P9" i="7"/>
  <c r="M9" i="7"/>
  <c r="K9" i="7"/>
  <c r="I9" i="7"/>
  <c r="G9" i="7"/>
  <c r="E9" i="7"/>
  <c r="B9" i="7"/>
  <c r="C9" i="7" s="1"/>
  <c r="AF8" i="7"/>
  <c r="AJ8" i="7" s="1"/>
  <c r="V8" i="7"/>
  <c r="R8" i="7"/>
  <c r="S8" i="7" s="1"/>
  <c r="P8" i="7"/>
  <c r="M8" i="7"/>
  <c r="K8" i="7"/>
  <c r="I8" i="7"/>
  <c r="G8" i="7"/>
  <c r="E8" i="7"/>
  <c r="B8" i="7"/>
  <c r="C8" i="7" s="1"/>
  <c r="AF7" i="7"/>
  <c r="AJ7" i="7" s="1"/>
  <c r="V7" i="7"/>
  <c r="R7" i="7"/>
  <c r="S7" i="7" s="1"/>
  <c r="P7" i="7"/>
  <c r="M7" i="7"/>
  <c r="K7" i="7"/>
  <c r="I7" i="7"/>
  <c r="G7" i="7"/>
  <c r="E7" i="7"/>
  <c r="B7" i="7"/>
  <c r="C7" i="7" s="1"/>
  <c r="AJ6" i="7"/>
  <c r="AF6" i="7"/>
  <c r="V6" i="7"/>
  <c r="R6" i="7"/>
  <c r="S6" i="7" s="1"/>
  <c r="P6" i="7"/>
  <c r="M6" i="7"/>
  <c r="K6" i="7"/>
  <c r="I6" i="7"/>
  <c r="G6" i="7"/>
  <c r="E6" i="7"/>
  <c r="B6" i="7"/>
  <c r="C6" i="7" s="1"/>
  <c r="AJ5" i="7"/>
  <c r="AF5" i="7"/>
  <c r="AF26" i="7" s="1"/>
  <c r="V5" i="7"/>
  <c r="R5" i="7"/>
  <c r="P5" i="7"/>
  <c r="M5" i="7"/>
  <c r="K5" i="7"/>
  <c r="I5" i="7"/>
  <c r="G5" i="7"/>
  <c r="E5" i="7"/>
  <c r="B5" i="7"/>
  <c r="C5" i="7" s="1"/>
  <c r="T26" i="8" l="1"/>
  <c r="T28" i="8" s="1"/>
  <c r="R28" i="8"/>
  <c r="C26" i="8"/>
  <c r="B29" i="8"/>
  <c r="T18" i="7"/>
  <c r="T8" i="7"/>
  <c r="G26" i="7"/>
  <c r="G28" i="7" s="1"/>
  <c r="F29" i="7"/>
  <c r="T12" i="7"/>
  <c r="T10" i="7"/>
  <c r="J28" i="7"/>
  <c r="K26" i="7"/>
  <c r="R26" i="7"/>
  <c r="T26" i="7" s="1"/>
  <c r="T6" i="7"/>
  <c r="S5" i="7"/>
  <c r="S9" i="7"/>
  <c r="S11" i="7"/>
  <c r="S13" i="7"/>
  <c r="S17" i="7"/>
  <c r="S20" i="7"/>
  <c r="S24" i="7"/>
  <c r="T5" i="7"/>
  <c r="T7" i="7"/>
  <c r="T15" i="7"/>
  <c r="S21" i="7"/>
  <c r="T25" i="7"/>
  <c r="B26" i="7"/>
  <c r="N28" i="7"/>
  <c r="D29" i="7"/>
  <c r="H28" i="7"/>
  <c r="E26" i="7"/>
  <c r="I26" i="7"/>
  <c r="Q28" i="6"/>
  <c r="AJ27" i="6"/>
  <c r="AM26" i="6"/>
  <c r="AL26" i="6"/>
  <c r="AK26" i="6"/>
  <c r="AJ26" i="6"/>
  <c r="AI26" i="6"/>
  <c r="AH26" i="6"/>
  <c r="AG26" i="6"/>
  <c r="AE26" i="6"/>
  <c r="AD26" i="6"/>
  <c r="AC26" i="6"/>
  <c r="AB26" i="6"/>
  <c r="AA26" i="6"/>
  <c r="Z26" i="6"/>
  <c r="Y26" i="6"/>
  <c r="X26" i="6"/>
  <c r="W26" i="6"/>
  <c r="V26" i="6" s="1"/>
  <c r="Q26" i="6"/>
  <c r="O26" i="6"/>
  <c r="N26" i="6"/>
  <c r="P26" i="6" s="1"/>
  <c r="L26" i="6"/>
  <c r="M26" i="6" s="1"/>
  <c r="J26" i="6"/>
  <c r="J28" i="6" s="1"/>
  <c r="H26" i="6"/>
  <c r="H29" i="6" s="1"/>
  <c r="G26" i="6"/>
  <c r="G28" i="6" s="1"/>
  <c r="F26" i="6"/>
  <c r="F29" i="6" s="1"/>
  <c r="D26" i="6"/>
  <c r="D28" i="6" s="1"/>
  <c r="AF25" i="6"/>
  <c r="AJ25" i="6" s="1"/>
  <c r="V25" i="6"/>
  <c r="R25" i="6"/>
  <c r="S25" i="6" s="1"/>
  <c r="P25" i="6"/>
  <c r="M25" i="6"/>
  <c r="K25" i="6"/>
  <c r="I25" i="6"/>
  <c r="G25" i="6"/>
  <c r="E25" i="6"/>
  <c r="B25" i="6"/>
  <c r="C25" i="6" s="1"/>
  <c r="AF24" i="6"/>
  <c r="V24" i="6"/>
  <c r="R24" i="6"/>
  <c r="T24" i="6" s="1"/>
  <c r="P24" i="6"/>
  <c r="M24" i="6"/>
  <c r="K24" i="6"/>
  <c r="I24" i="6"/>
  <c r="G24" i="6"/>
  <c r="E24" i="6"/>
  <c r="B24" i="6"/>
  <c r="C24" i="6" s="1"/>
  <c r="AF23" i="6"/>
  <c r="V23" i="6"/>
  <c r="R23" i="6"/>
  <c r="T23" i="6" s="1"/>
  <c r="P23" i="6"/>
  <c r="M23" i="6"/>
  <c r="K23" i="6"/>
  <c r="I23" i="6"/>
  <c r="G23" i="6"/>
  <c r="E23" i="6"/>
  <c r="B23" i="6"/>
  <c r="C23" i="6" s="1"/>
  <c r="AF22" i="6"/>
  <c r="V22" i="6"/>
  <c r="T22" i="6"/>
  <c r="S22" i="6"/>
  <c r="R22" i="6"/>
  <c r="P22" i="6"/>
  <c r="M22" i="6"/>
  <c r="K22" i="6"/>
  <c r="I22" i="6"/>
  <c r="G22" i="6"/>
  <c r="E22" i="6"/>
  <c r="C22" i="6"/>
  <c r="B22" i="6"/>
  <c r="AF21" i="6"/>
  <c r="V21" i="6"/>
  <c r="T21" i="6"/>
  <c r="R21" i="6"/>
  <c r="S21" i="6" s="1"/>
  <c r="P21" i="6"/>
  <c r="M21" i="6"/>
  <c r="K21" i="6"/>
  <c r="I21" i="6"/>
  <c r="G21" i="6"/>
  <c r="E21" i="6"/>
  <c r="B21" i="6"/>
  <c r="C21" i="6" s="1"/>
  <c r="AF20" i="6"/>
  <c r="V20" i="6"/>
  <c r="R20" i="6"/>
  <c r="T20" i="6" s="1"/>
  <c r="P20" i="6"/>
  <c r="M20" i="6"/>
  <c r="K20" i="6"/>
  <c r="I20" i="6"/>
  <c r="G20" i="6"/>
  <c r="E20" i="6"/>
  <c r="B20" i="6"/>
  <c r="C20" i="6" s="1"/>
  <c r="AF19" i="6"/>
  <c r="V19" i="6"/>
  <c r="R19" i="6"/>
  <c r="T19" i="6" s="1"/>
  <c r="P19" i="6"/>
  <c r="M19" i="6"/>
  <c r="K19" i="6"/>
  <c r="I19" i="6"/>
  <c r="G19" i="6"/>
  <c r="E19" i="6"/>
  <c r="B19" i="6"/>
  <c r="C19" i="6" s="1"/>
  <c r="AF18" i="6"/>
  <c r="V18" i="6"/>
  <c r="R18" i="6"/>
  <c r="T18" i="6" s="1"/>
  <c r="P18" i="6"/>
  <c r="M18" i="6"/>
  <c r="K18" i="6"/>
  <c r="I18" i="6"/>
  <c r="G18" i="6"/>
  <c r="E18" i="6"/>
  <c r="B18" i="6"/>
  <c r="C18" i="6" s="1"/>
  <c r="AF17" i="6"/>
  <c r="AJ17" i="6" s="1"/>
  <c r="V17" i="6"/>
  <c r="R17" i="6"/>
  <c r="T17" i="6" s="1"/>
  <c r="P17" i="6"/>
  <c r="M17" i="6"/>
  <c r="K17" i="6"/>
  <c r="I17" i="6"/>
  <c r="G17" i="6"/>
  <c r="E17" i="6"/>
  <c r="B17" i="6"/>
  <c r="C17" i="6" s="1"/>
  <c r="AJ16" i="6"/>
  <c r="AF16" i="6"/>
  <c r="V16" i="6"/>
  <c r="T16" i="6"/>
  <c r="S16" i="6"/>
  <c r="R16" i="6"/>
  <c r="P16" i="6"/>
  <c r="M16" i="6"/>
  <c r="K16" i="6"/>
  <c r="I16" i="6"/>
  <c r="G16" i="6"/>
  <c r="E16" i="6"/>
  <c r="C16" i="6"/>
  <c r="B16" i="6"/>
  <c r="AF15" i="6"/>
  <c r="AJ15" i="6" s="1"/>
  <c r="V15" i="6"/>
  <c r="R15" i="6"/>
  <c r="T15" i="6" s="1"/>
  <c r="P15" i="6"/>
  <c r="M15" i="6"/>
  <c r="K15" i="6"/>
  <c r="I15" i="6"/>
  <c r="G15" i="6"/>
  <c r="E15" i="6"/>
  <c r="B15" i="6"/>
  <c r="C15" i="6" s="1"/>
  <c r="AJ14" i="6"/>
  <c r="AF14" i="6"/>
  <c r="V14" i="6"/>
  <c r="T14" i="6"/>
  <c r="S14" i="6"/>
  <c r="R14" i="6"/>
  <c r="P14" i="6"/>
  <c r="M14" i="6"/>
  <c r="K14" i="6"/>
  <c r="I14" i="6"/>
  <c r="G14" i="6"/>
  <c r="E14" i="6"/>
  <c r="C14" i="6"/>
  <c r="B14" i="6"/>
  <c r="AF13" i="6"/>
  <c r="AJ13" i="6" s="1"/>
  <c r="V13" i="6"/>
  <c r="R13" i="6"/>
  <c r="T13" i="6" s="1"/>
  <c r="P13" i="6"/>
  <c r="M13" i="6"/>
  <c r="K13" i="6"/>
  <c r="I13" i="6"/>
  <c r="G13" i="6"/>
  <c r="E13" i="6"/>
  <c r="B13" i="6"/>
  <c r="C13" i="6" s="1"/>
  <c r="AJ12" i="6"/>
  <c r="AF12" i="6"/>
  <c r="V12" i="6"/>
  <c r="R12" i="6"/>
  <c r="S12" i="6" s="1"/>
  <c r="P12" i="6"/>
  <c r="M12" i="6"/>
  <c r="K12" i="6"/>
  <c r="I12" i="6"/>
  <c r="G12" i="6"/>
  <c r="E12" i="6"/>
  <c r="B12" i="6"/>
  <c r="C12" i="6" s="1"/>
  <c r="AF11" i="6"/>
  <c r="AJ11" i="6" s="1"/>
  <c r="V11" i="6"/>
  <c r="R11" i="6"/>
  <c r="T11" i="6" s="1"/>
  <c r="P11" i="6"/>
  <c r="M11" i="6"/>
  <c r="K11" i="6"/>
  <c r="I11" i="6"/>
  <c r="G11" i="6"/>
  <c r="E11" i="6"/>
  <c r="B11" i="6"/>
  <c r="C11" i="6" s="1"/>
  <c r="AJ10" i="6"/>
  <c r="AF10" i="6"/>
  <c r="V10" i="6"/>
  <c r="R10" i="6"/>
  <c r="T10" i="6" s="1"/>
  <c r="P10" i="6"/>
  <c r="M10" i="6"/>
  <c r="K10" i="6"/>
  <c r="I10" i="6"/>
  <c r="G10" i="6"/>
  <c r="E10" i="6"/>
  <c r="C10" i="6"/>
  <c r="B10" i="6"/>
  <c r="AF9" i="6"/>
  <c r="AJ9" i="6" s="1"/>
  <c r="V9" i="6"/>
  <c r="R9" i="6"/>
  <c r="T9" i="6" s="1"/>
  <c r="P9" i="6"/>
  <c r="M9" i="6"/>
  <c r="K9" i="6"/>
  <c r="I9" i="6"/>
  <c r="G9" i="6"/>
  <c r="E9" i="6"/>
  <c r="B9" i="6"/>
  <c r="C9" i="6" s="1"/>
  <c r="AJ8" i="6"/>
  <c r="AF8" i="6"/>
  <c r="V8" i="6"/>
  <c r="R8" i="6"/>
  <c r="T8" i="6" s="1"/>
  <c r="P8" i="6"/>
  <c r="M8" i="6"/>
  <c r="K8" i="6"/>
  <c r="I8" i="6"/>
  <c r="G8" i="6"/>
  <c r="E8" i="6"/>
  <c r="B8" i="6"/>
  <c r="C8" i="6" s="1"/>
  <c r="AF7" i="6"/>
  <c r="AJ7" i="6" s="1"/>
  <c r="V7" i="6"/>
  <c r="R7" i="6"/>
  <c r="T7" i="6" s="1"/>
  <c r="P7" i="6"/>
  <c r="M7" i="6"/>
  <c r="K7" i="6"/>
  <c r="I7" i="6"/>
  <c r="G7" i="6"/>
  <c r="E7" i="6"/>
  <c r="B7" i="6"/>
  <c r="C7" i="6" s="1"/>
  <c r="AJ6" i="6"/>
  <c r="AF6" i="6"/>
  <c r="V6" i="6"/>
  <c r="R6" i="6"/>
  <c r="S6" i="6" s="1"/>
  <c r="P6" i="6"/>
  <c r="M6" i="6"/>
  <c r="K6" i="6"/>
  <c r="I6" i="6"/>
  <c r="G6" i="6"/>
  <c r="E6" i="6"/>
  <c r="B6" i="6"/>
  <c r="C6" i="6" s="1"/>
  <c r="AJ5" i="6"/>
  <c r="AF5" i="6"/>
  <c r="AF26" i="6" s="1"/>
  <c r="V5" i="6"/>
  <c r="R5" i="6"/>
  <c r="T5" i="6" s="1"/>
  <c r="P5" i="6"/>
  <c r="M5" i="6"/>
  <c r="K5" i="6"/>
  <c r="I5" i="6"/>
  <c r="G5" i="6"/>
  <c r="E5" i="6"/>
  <c r="B5" i="6"/>
  <c r="C5" i="6" s="1"/>
  <c r="T29" i="8" l="1"/>
  <c r="R28" i="7"/>
  <c r="S26" i="7"/>
  <c r="R29" i="7"/>
  <c r="C26" i="7"/>
  <c r="B29" i="7"/>
  <c r="B28" i="7"/>
  <c r="T29" i="7"/>
  <c r="T28" i="7"/>
  <c r="S8" i="6"/>
  <c r="T12" i="6"/>
  <c r="T6" i="6"/>
  <c r="S18" i="6"/>
  <c r="S10" i="6"/>
  <c r="K26" i="6"/>
  <c r="T25" i="6"/>
  <c r="B26" i="6"/>
  <c r="R26" i="6"/>
  <c r="F28" i="6"/>
  <c r="N28" i="6"/>
  <c r="J29" i="6"/>
  <c r="D29" i="6"/>
  <c r="N29" i="6"/>
  <c r="H28" i="6"/>
  <c r="S19" i="6"/>
  <c r="S23" i="6"/>
  <c r="S5" i="6"/>
  <c r="S7" i="6"/>
  <c r="S9" i="6"/>
  <c r="S11" i="6"/>
  <c r="S13" i="6"/>
  <c r="S15" i="6"/>
  <c r="S17" i="6"/>
  <c r="S20" i="6"/>
  <c r="S24" i="6"/>
  <c r="E26" i="6"/>
  <c r="I26" i="6"/>
  <c r="F29" i="5"/>
  <c r="AJ27" i="5"/>
  <c r="AM26" i="5"/>
  <c r="AL26" i="5"/>
  <c r="AK26" i="5"/>
  <c r="AJ26" i="5"/>
  <c r="AI26" i="5"/>
  <c r="AH26" i="5"/>
  <c r="AG26" i="5"/>
  <c r="AE26" i="5"/>
  <c r="AD26" i="5"/>
  <c r="AC26" i="5"/>
  <c r="AB26" i="5"/>
  <c r="AA26" i="5"/>
  <c r="Z26" i="5"/>
  <c r="Y26" i="5"/>
  <c r="X26" i="5"/>
  <c r="V26" i="5" s="1"/>
  <c r="W26" i="5"/>
  <c r="Q26" i="5"/>
  <c r="Q28" i="5" s="1"/>
  <c r="P26" i="5"/>
  <c r="O26" i="5"/>
  <c r="N26" i="5"/>
  <c r="N29" i="5" s="1"/>
  <c r="L26" i="5"/>
  <c r="M26" i="5" s="1"/>
  <c r="J26" i="5"/>
  <c r="J29" i="5" s="1"/>
  <c r="H26" i="5"/>
  <c r="H29" i="5" s="1"/>
  <c r="G26" i="5"/>
  <c r="G28" i="5" s="1"/>
  <c r="F26" i="5"/>
  <c r="F28" i="5" s="1"/>
  <c r="D26" i="5"/>
  <c r="D28" i="5" s="1"/>
  <c r="AF25" i="5"/>
  <c r="AJ25" i="5" s="1"/>
  <c r="V25" i="5"/>
  <c r="R25" i="5"/>
  <c r="S25" i="5" s="1"/>
  <c r="P25" i="5"/>
  <c r="M25" i="5"/>
  <c r="K25" i="5"/>
  <c r="I25" i="5"/>
  <c r="G25" i="5"/>
  <c r="E25" i="5"/>
  <c r="B25" i="5"/>
  <c r="C25" i="5" s="1"/>
  <c r="AF24" i="5"/>
  <c r="V24" i="5"/>
  <c r="R24" i="5"/>
  <c r="T24" i="5" s="1"/>
  <c r="P24" i="5"/>
  <c r="M24" i="5"/>
  <c r="K24" i="5"/>
  <c r="I24" i="5"/>
  <c r="G24" i="5"/>
  <c r="E24" i="5"/>
  <c r="B24" i="5"/>
  <c r="C24" i="5" s="1"/>
  <c r="AF23" i="5"/>
  <c r="V23" i="5"/>
  <c r="T23" i="5"/>
  <c r="S23" i="5"/>
  <c r="R23" i="5"/>
  <c r="P23" i="5"/>
  <c r="M23" i="5"/>
  <c r="K23" i="5"/>
  <c r="I23" i="5"/>
  <c r="G23" i="5"/>
  <c r="E23" i="5"/>
  <c r="C23" i="5"/>
  <c r="B23" i="5"/>
  <c r="AF22" i="5"/>
  <c r="V22" i="5"/>
  <c r="T22" i="5"/>
  <c r="R22" i="5"/>
  <c r="S22" i="5" s="1"/>
  <c r="P22" i="5"/>
  <c r="M22" i="5"/>
  <c r="K22" i="5"/>
  <c r="I22" i="5"/>
  <c r="G22" i="5"/>
  <c r="E22" i="5"/>
  <c r="B22" i="5"/>
  <c r="C22" i="5" s="1"/>
  <c r="AF21" i="5"/>
  <c r="V21" i="5"/>
  <c r="R21" i="5"/>
  <c r="T21" i="5" s="1"/>
  <c r="P21" i="5"/>
  <c r="M21" i="5"/>
  <c r="K21" i="5"/>
  <c r="I21" i="5"/>
  <c r="G21" i="5"/>
  <c r="E21" i="5"/>
  <c r="B21" i="5"/>
  <c r="C21" i="5" s="1"/>
  <c r="AF20" i="5"/>
  <c r="V20" i="5"/>
  <c r="R20" i="5"/>
  <c r="T20" i="5" s="1"/>
  <c r="P20" i="5"/>
  <c r="M20" i="5"/>
  <c r="K20" i="5"/>
  <c r="I20" i="5"/>
  <c r="G20" i="5"/>
  <c r="E20" i="5"/>
  <c r="B20" i="5"/>
  <c r="C20" i="5" s="1"/>
  <c r="AF19" i="5"/>
  <c r="V19" i="5"/>
  <c r="T19" i="5"/>
  <c r="S19" i="5"/>
  <c r="R19" i="5"/>
  <c r="P19" i="5"/>
  <c r="M19" i="5"/>
  <c r="K19" i="5"/>
  <c r="I19" i="5"/>
  <c r="G19" i="5"/>
  <c r="E19" i="5"/>
  <c r="C19" i="5"/>
  <c r="B19" i="5"/>
  <c r="AF18" i="5"/>
  <c r="V18" i="5"/>
  <c r="T18" i="5"/>
  <c r="R18" i="5"/>
  <c r="S18" i="5" s="1"/>
  <c r="P18" i="5"/>
  <c r="M18" i="5"/>
  <c r="K18" i="5"/>
  <c r="I18" i="5"/>
  <c r="G18" i="5"/>
  <c r="E18" i="5"/>
  <c r="B18" i="5"/>
  <c r="C18" i="5" s="1"/>
  <c r="AF17" i="5"/>
  <c r="AJ17" i="5" s="1"/>
  <c r="V17" i="5"/>
  <c r="R17" i="5"/>
  <c r="T17" i="5" s="1"/>
  <c r="P17" i="5"/>
  <c r="M17" i="5"/>
  <c r="K17" i="5"/>
  <c r="I17" i="5"/>
  <c r="G17" i="5"/>
  <c r="E17" i="5"/>
  <c r="B17" i="5"/>
  <c r="C17" i="5" s="1"/>
  <c r="AF16" i="5"/>
  <c r="AJ16" i="5" s="1"/>
  <c r="V16" i="5"/>
  <c r="T16" i="5"/>
  <c r="R16" i="5"/>
  <c r="S16" i="5" s="1"/>
  <c r="P16" i="5"/>
  <c r="M16" i="5"/>
  <c r="K16" i="5"/>
  <c r="I16" i="5"/>
  <c r="G16" i="5"/>
  <c r="E16" i="5"/>
  <c r="B16" i="5"/>
  <c r="C16" i="5" s="1"/>
  <c r="AF15" i="5"/>
  <c r="AJ15" i="5" s="1"/>
  <c r="V15" i="5"/>
  <c r="R15" i="5"/>
  <c r="T15" i="5" s="1"/>
  <c r="P15" i="5"/>
  <c r="M15" i="5"/>
  <c r="K15" i="5"/>
  <c r="I15" i="5"/>
  <c r="G15" i="5"/>
  <c r="E15" i="5"/>
  <c r="B15" i="5"/>
  <c r="C15" i="5" s="1"/>
  <c r="AF14" i="5"/>
  <c r="AJ14" i="5" s="1"/>
  <c r="V14" i="5"/>
  <c r="T14" i="5"/>
  <c r="R14" i="5"/>
  <c r="S14" i="5" s="1"/>
  <c r="P14" i="5"/>
  <c r="M14" i="5"/>
  <c r="K14" i="5"/>
  <c r="I14" i="5"/>
  <c r="G14" i="5"/>
  <c r="E14" i="5"/>
  <c r="B14" i="5"/>
  <c r="C14" i="5" s="1"/>
  <c r="AF13" i="5"/>
  <c r="AJ13" i="5" s="1"/>
  <c r="V13" i="5"/>
  <c r="R13" i="5"/>
  <c r="T13" i="5" s="1"/>
  <c r="P13" i="5"/>
  <c r="M13" i="5"/>
  <c r="K13" i="5"/>
  <c r="I13" i="5"/>
  <c r="G13" i="5"/>
  <c r="E13" i="5"/>
  <c r="B13" i="5"/>
  <c r="C13" i="5" s="1"/>
  <c r="AF12" i="5"/>
  <c r="AJ12" i="5" s="1"/>
  <c r="V12" i="5"/>
  <c r="R12" i="5"/>
  <c r="S12" i="5" s="1"/>
  <c r="P12" i="5"/>
  <c r="M12" i="5"/>
  <c r="K12" i="5"/>
  <c r="I12" i="5"/>
  <c r="G12" i="5"/>
  <c r="E12" i="5"/>
  <c r="B12" i="5"/>
  <c r="C12" i="5" s="1"/>
  <c r="AF11" i="5"/>
  <c r="AJ11" i="5" s="1"/>
  <c r="V11" i="5"/>
  <c r="R11" i="5"/>
  <c r="T11" i="5" s="1"/>
  <c r="P11" i="5"/>
  <c r="M11" i="5"/>
  <c r="K11" i="5"/>
  <c r="I11" i="5"/>
  <c r="G11" i="5"/>
  <c r="E11" i="5"/>
  <c r="B11" i="5"/>
  <c r="C11" i="5" s="1"/>
  <c r="AF10" i="5"/>
  <c r="AJ10" i="5" s="1"/>
  <c r="V10" i="5"/>
  <c r="T10" i="5"/>
  <c r="R10" i="5"/>
  <c r="S10" i="5" s="1"/>
  <c r="P10" i="5"/>
  <c r="M10" i="5"/>
  <c r="K10" i="5"/>
  <c r="I10" i="5"/>
  <c r="G10" i="5"/>
  <c r="E10" i="5"/>
  <c r="B10" i="5"/>
  <c r="C10" i="5" s="1"/>
  <c r="AF9" i="5"/>
  <c r="AJ9" i="5" s="1"/>
  <c r="V9" i="5"/>
  <c r="R9" i="5"/>
  <c r="T9" i="5" s="1"/>
  <c r="P9" i="5"/>
  <c r="M9" i="5"/>
  <c r="K9" i="5"/>
  <c r="I9" i="5"/>
  <c r="G9" i="5"/>
  <c r="E9" i="5"/>
  <c r="B9" i="5"/>
  <c r="C9" i="5" s="1"/>
  <c r="AF8" i="5"/>
  <c r="AJ8" i="5" s="1"/>
  <c r="V8" i="5"/>
  <c r="R8" i="5"/>
  <c r="S8" i="5" s="1"/>
  <c r="P8" i="5"/>
  <c r="M8" i="5"/>
  <c r="K8" i="5"/>
  <c r="I8" i="5"/>
  <c r="G8" i="5"/>
  <c r="E8" i="5"/>
  <c r="B8" i="5"/>
  <c r="C8" i="5" s="1"/>
  <c r="AF7" i="5"/>
  <c r="AJ7" i="5" s="1"/>
  <c r="V7" i="5"/>
  <c r="R7" i="5"/>
  <c r="T7" i="5" s="1"/>
  <c r="P7" i="5"/>
  <c r="M7" i="5"/>
  <c r="K7" i="5"/>
  <c r="I7" i="5"/>
  <c r="G7" i="5"/>
  <c r="E7" i="5"/>
  <c r="B7" i="5"/>
  <c r="C7" i="5" s="1"/>
  <c r="AJ6" i="5"/>
  <c r="AF6" i="5"/>
  <c r="V6" i="5"/>
  <c r="R6" i="5"/>
  <c r="S6" i="5" s="1"/>
  <c r="P6" i="5"/>
  <c r="M6" i="5"/>
  <c r="K6" i="5"/>
  <c r="I6" i="5"/>
  <c r="G6" i="5"/>
  <c r="E6" i="5"/>
  <c r="B6" i="5"/>
  <c r="C6" i="5" s="1"/>
  <c r="AJ5" i="5"/>
  <c r="AF5" i="5"/>
  <c r="AF26" i="5" s="1"/>
  <c r="V5" i="5"/>
  <c r="R5" i="5"/>
  <c r="P5" i="5"/>
  <c r="M5" i="5"/>
  <c r="K5" i="5"/>
  <c r="I5" i="5"/>
  <c r="G5" i="5"/>
  <c r="E5" i="5"/>
  <c r="B5" i="5"/>
  <c r="S26" i="6" l="1"/>
  <c r="R29" i="6"/>
  <c r="R28" i="6"/>
  <c r="T26" i="6"/>
  <c r="C26" i="6"/>
  <c r="B28" i="6"/>
  <c r="B29" i="6"/>
  <c r="T12" i="5"/>
  <c r="T6" i="5"/>
  <c r="B26" i="5"/>
  <c r="C26" i="5" s="1"/>
  <c r="T8" i="5"/>
  <c r="J28" i="5"/>
  <c r="K26" i="5"/>
  <c r="R26" i="5"/>
  <c r="R28" i="5" s="1"/>
  <c r="C5" i="5"/>
  <c r="S5" i="5"/>
  <c r="S7" i="5"/>
  <c r="S9" i="5"/>
  <c r="S11" i="5"/>
  <c r="S13" i="5"/>
  <c r="S15" i="5"/>
  <c r="S17" i="5"/>
  <c r="S20" i="5"/>
  <c r="S24" i="5"/>
  <c r="H28" i="5"/>
  <c r="T5" i="5"/>
  <c r="S21" i="5"/>
  <c r="T25" i="5"/>
  <c r="N28" i="5"/>
  <c r="D29" i="5"/>
  <c r="E26" i="5"/>
  <c r="I26" i="5"/>
  <c r="B18" i="4"/>
  <c r="C18" i="4" s="1"/>
  <c r="B19" i="4"/>
  <c r="B20" i="4"/>
  <c r="B21" i="4"/>
  <c r="B22" i="4"/>
  <c r="B23" i="4"/>
  <c r="B24" i="4"/>
  <c r="C19" i="4"/>
  <c r="C20" i="4"/>
  <c r="C21" i="4"/>
  <c r="C22" i="4"/>
  <c r="C23" i="4"/>
  <c r="C24" i="4"/>
  <c r="T29" i="6" l="1"/>
  <c r="T28" i="6"/>
  <c r="B28" i="5"/>
  <c r="B29" i="5"/>
  <c r="R29" i="5"/>
  <c r="S26" i="5"/>
  <c r="T26" i="5"/>
  <c r="T28" i="5" s="1"/>
  <c r="N29" i="4"/>
  <c r="F29" i="4"/>
  <c r="Q28" i="4"/>
  <c r="AJ27" i="4"/>
  <c r="AM26" i="4"/>
  <c r="AL26" i="4"/>
  <c r="AK26" i="4"/>
  <c r="AI26" i="4"/>
  <c r="AH26" i="4"/>
  <c r="AG26" i="4"/>
  <c r="AE26" i="4"/>
  <c r="AD26" i="4"/>
  <c r="AC26" i="4"/>
  <c r="AB26" i="4"/>
  <c r="AA26" i="4"/>
  <c r="Z26" i="4"/>
  <c r="Y26" i="4"/>
  <c r="X26" i="4"/>
  <c r="V26" i="4" s="1"/>
  <c r="W26" i="4"/>
  <c r="Q26" i="4"/>
  <c r="P26" i="4"/>
  <c r="O26" i="4"/>
  <c r="N26" i="4"/>
  <c r="N28" i="4" s="1"/>
  <c r="L26" i="4"/>
  <c r="M26" i="4" s="1"/>
  <c r="J26" i="4"/>
  <c r="J29" i="4" s="1"/>
  <c r="H26" i="4"/>
  <c r="H29" i="4" s="1"/>
  <c r="G26" i="4"/>
  <c r="G28" i="4" s="1"/>
  <c r="F26" i="4"/>
  <c r="F28" i="4" s="1"/>
  <c r="D26" i="4"/>
  <c r="D28" i="4" s="1"/>
  <c r="AF25" i="4"/>
  <c r="AJ25" i="4" s="1"/>
  <c r="V25" i="4"/>
  <c r="R25" i="4"/>
  <c r="S25" i="4" s="1"/>
  <c r="P25" i="4"/>
  <c r="M25" i="4"/>
  <c r="K25" i="4"/>
  <c r="I25" i="4"/>
  <c r="G25" i="4"/>
  <c r="E25" i="4"/>
  <c r="B25" i="4"/>
  <c r="C25" i="4" s="1"/>
  <c r="AF24" i="4"/>
  <c r="V24" i="4"/>
  <c r="R24" i="4"/>
  <c r="T24" i="4" s="1"/>
  <c r="P24" i="4"/>
  <c r="M24" i="4"/>
  <c r="K24" i="4"/>
  <c r="I24" i="4"/>
  <c r="G24" i="4"/>
  <c r="E24" i="4"/>
  <c r="AF23" i="4"/>
  <c r="V23" i="4"/>
  <c r="R23" i="4"/>
  <c r="T23" i="4" s="1"/>
  <c r="P23" i="4"/>
  <c r="M23" i="4"/>
  <c r="K23" i="4"/>
  <c r="I23" i="4"/>
  <c r="G23" i="4"/>
  <c r="E23" i="4"/>
  <c r="AF22" i="4"/>
  <c r="V22" i="4"/>
  <c r="T22" i="4"/>
  <c r="R22" i="4"/>
  <c r="S22" i="4" s="1"/>
  <c r="P22" i="4"/>
  <c r="M22" i="4"/>
  <c r="K22" i="4"/>
  <c r="I22" i="4"/>
  <c r="G22" i="4"/>
  <c r="E22" i="4"/>
  <c r="AF21" i="4"/>
  <c r="V21" i="4"/>
  <c r="T21" i="4"/>
  <c r="S21" i="4"/>
  <c r="R21" i="4"/>
  <c r="P21" i="4"/>
  <c r="M21" i="4"/>
  <c r="K21" i="4"/>
  <c r="I21" i="4"/>
  <c r="G21" i="4"/>
  <c r="E21" i="4"/>
  <c r="AF20" i="4"/>
  <c r="V20" i="4"/>
  <c r="R20" i="4"/>
  <c r="T20" i="4" s="1"/>
  <c r="P20" i="4"/>
  <c r="M20" i="4"/>
  <c r="K20" i="4"/>
  <c r="I20" i="4"/>
  <c r="G20" i="4"/>
  <c r="E20" i="4"/>
  <c r="AF19" i="4"/>
  <c r="V19" i="4"/>
  <c r="R19" i="4"/>
  <c r="T19" i="4" s="1"/>
  <c r="P19" i="4"/>
  <c r="M19" i="4"/>
  <c r="K19" i="4"/>
  <c r="I19" i="4"/>
  <c r="G19" i="4"/>
  <c r="E19" i="4"/>
  <c r="AF18" i="4"/>
  <c r="V18" i="4"/>
  <c r="R18" i="4"/>
  <c r="S18" i="4" s="1"/>
  <c r="P18" i="4"/>
  <c r="M18" i="4"/>
  <c r="K18" i="4"/>
  <c r="I18" i="4"/>
  <c r="G18" i="4"/>
  <c r="E18" i="4"/>
  <c r="AF17" i="4"/>
  <c r="AJ17" i="4" s="1"/>
  <c r="V17" i="4"/>
  <c r="R17" i="4"/>
  <c r="S17" i="4" s="1"/>
  <c r="P17" i="4"/>
  <c r="M17" i="4"/>
  <c r="K17" i="4"/>
  <c r="I17" i="4"/>
  <c r="G17" i="4"/>
  <c r="E17" i="4"/>
  <c r="B17" i="4"/>
  <c r="C17" i="4" s="1"/>
  <c r="AF16" i="4"/>
  <c r="AJ16" i="4" s="1"/>
  <c r="V16" i="4"/>
  <c r="R16" i="4"/>
  <c r="T16" i="4" s="1"/>
  <c r="P16" i="4"/>
  <c r="M16" i="4"/>
  <c r="K16" i="4"/>
  <c r="I16" i="4"/>
  <c r="G16" i="4"/>
  <c r="E16" i="4"/>
  <c r="B16" i="4"/>
  <c r="C16" i="4" s="1"/>
  <c r="AF15" i="4"/>
  <c r="AJ15" i="4" s="1"/>
  <c r="V15" i="4"/>
  <c r="T15" i="4"/>
  <c r="R15" i="4"/>
  <c r="S15" i="4" s="1"/>
  <c r="P15" i="4"/>
  <c r="M15" i="4"/>
  <c r="K15" i="4"/>
  <c r="I15" i="4"/>
  <c r="G15" i="4"/>
  <c r="E15" i="4"/>
  <c r="B15" i="4"/>
  <c r="C15" i="4" s="1"/>
  <c r="AF14" i="4"/>
  <c r="AJ14" i="4" s="1"/>
  <c r="V14" i="4"/>
  <c r="R14" i="4"/>
  <c r="T14" i="4" s="1"/>
  <c r="P14" i="4"/>
  <c r="M14" i="4"/>
  <c r="K14" i="4"/>
  <c r="I14" i="4"/>
  <c r="G14" i="4"/>
  <c r="E14" i="4"/>
  <c r="B14" i="4"/>
  <c r="C14" i="4" s="1"/>
  <c r="AF13" i="4"/>
  <c r="AJ13" i="4" s="1"/>
  <c r="V13" i="4"/>
  <c r="R13" i="4"/>
  <c r="S13" i="4" s="1"/>
  <c r="P13" i="4"/>
  <c r="M13" i="4"/>
  <c r="K13" i="4"/>
  <c r="I13" i="4"/>
  <c r="G13" i="4"/>
  <c r="E13" i="4"/>
  <c r="B13" i="4"/>
  <c r="C13" i="4" s="1"/>
  <c r="AF12" i="4"/>
  <c r="AJ12" i="4" s="1"/>
  <c r="V12" i="4"/>
  <c r="R12" i="4"/>
  <c r="T12" i="4" s="1"/>
  <c r="P12" i="4"/>
  <c r="M12" i="4"/>
  <c r="K12" i="4"/>
  <c r="I12" i="4"/>
  <c r="G12" i="4"/>
  <c r="E12" i="4"/>
  <c r="B12" i="4"/>
  <c r="C12" i="4" s="1"/>
  <c r="AF11" i="4"/>
  <c r="AJ11" i="4" s="1"/>
  <c r="V11" i="4"/>
  <c r="T11" i="4"/>
  <c r="R11" i="4"/>
  <c r="S11" i="4" s="1"/>
  <c r="P11" i="4"/>
  <c r="M11" i="4"/>
  <c r="K11" i="4"/>
  <c r="I11" i="4"/>
  <c r="G11" i="4"/>
  <c r="E11" i="4"/>
  <c r="B11" i="4"/>
  <c r="C11" i="4" s="1"/>
  <c r="AF10" i="4"/>
  <c r="AJ10" i="4" s="1"/>
  <c r="V10" i="4"/>
  <c r="R10" i="4"/>
  <c r="T10" i="4" s="1"/>
  <c r="P10" i="4"/>
  <c r="M10" i="4"/>
  <c r="K10" i="4"/>
  <c r="I10" i="4"/>
  <c r="G10" i="4"/>
  <c r="E10" i="4"/>
  <c r="B10" i="4"/>
  <c r="C10" i="4" s="1"/>
  <c r="AF9" i="4"/>
  <c r="AJ9" i="4" s="1"/>
  <c r="V9" i="4"/>
  <c r="T9" i="4"/>
  <c r="R9" i="4"/>
  <c r="S9" i="4" s="1"/>
  <c r="P9" i="4"/>
  <c r="M9" i="4"/>
  <c r="K9" i="4"/>
  <c r="I9" i="4"/>
  <c r="G9" i="4"/>
  <c r="E9" i="4"/>
  <c r="B9" i="4"/>
  <c r="C9" i="4" s="1"/>
  <c r="AF8" i="4"/>
  <c r="AJ8" i="4" s="1"/>
  <c r="V8" i="4"/>
  <c r="R8" i="4"/>
  <c r="S8" i="4" s="1"/>
  <c r="P8" i="4"/>
  <c r="M8" i="4"/>
  <c r="K8" i="4"/>
  <c r="I8" i="4"/>
  <c r="G8" i="4"/>
  <c r="E8" i="4"/>
  <c r="B8" i="4"/>
  <c r="C8" i="4" s="1"/>
  <c r="AF7" i="4"/>
  <c r="AJ7" i="4" s="1"/>
  <c r="V7" i="4"/>
  <c r="T7" i="4"/>
  <c r="R7" i="4"/>
  <c r="S7" i="4" s="1"/>
  <c r="P7" i="4"/>
  <c r="M7" i="4"/>
  <c r="K7" i="4"/>
  <c r="I7" i="4"/>
  <c r="G7" i="4"/>
  <c r="E7" i="4"/>
  <c r="B7" i="4"/>
  <c r="C7" i="4" s="1"/>
  <c r="AJ6" i="4"/>
  <c r="AF6" i="4"/>
  <c r="AF26" i="4" s="1"/>
  <c r="V6" i="4"/>
  <c r="R6" i="4"/>
  <c r="T6" i="4" s="1"/>
  <c r="P6" i="4"/>
  <c r="M6" i="4"/>
  <c r="K6" i="4"/>
  <c r="I6" i="4"/>
  <c r="G6" i="4"/>
  <c r="E6" i="4"/>
  <c r="B6" i="4"/>
  <c r="C6" i="4" s="1"/>
  <c r="AF5" i="4"/>
  <c r="V5" i="4"/>
  <c r="R5" i="4"/>
  <c r="P5" i="4"/>
  <c r="M5" i="4"/>
  <c r="K5" i="4"/>
  <c r="I5" i="4"/>
  <c r="G5" i="4"/>
  <c r="E5" i="4"/>
  <c r="B5" i="4"/>
  <c r="T29" i="5" l="1"/>
  <c r="T18" i="4"/>
  <c r="T17" i="4"/>
  <c r="T13" i="4"/>
  <c r="R26" i="4"/>
  <c r="S26" i="4" s="1"/>
  <c r="B26" i="4"/>
  <c r="B28" i="4" s="1"/>
  <c r="K26" i="4"/>
  <c r="T5" i="4"/>
  <c r="J28" i="4"/>
  <c r="S6" i="4"/>
  <c r="S10" i="4"/>
  <c r="S12" i="4"/>
  <c r="S14" i="4"/>
  <c r="S16" i="4"/>
  <c r="S20" i="4"/>
  <c r="S24" i="4"/>
  <c r="H28" i="4"/>
  <c r="T8" i="4"/>
  <c r="S19" i="4"/>
  <c r="S23" i="4"/>
  <c r="C5" i="4"/>
  <c r="S5" i="4"/>
  <c r="AJ5" i="4"/>
  <c r="AJ26" i="4" s="1"/>
  <c r="T25" i="4"/>
  <c r="D29" i="4"/>
  <c r="E26" i="4"/>
  <c r="I26" i="4"/>
  <c r="N29" i="3"/>
  <c r="F29" i="3"/>
  <c r="Q28" i="3"/>
  <c r="AJ27" i="3"/>
  <c r="AM26" i="3"/>
  <c r="AL26" i="3"/>
  <c r="AK26" i="3"/>
  <c r="AI26" i="3"/>
  <c r="AH26" i="3"/>
  <c r="AG26" i="3"/>
  <c r="AE26" i="3"/>
  <c r="AD26" i="3"/>
  <c r="AC26" i="3"/>
  <c r="AB26" i="3"/>
  <c r="AA26" i="3"/>
  <c r="Z26" i="3"/>
  <c r="Y26" i="3"/>
  <c r="X26" i="3"/>
  <c r="V26" i="3" s="1"/>
  <c r="W26" i="3"/>
  <c r="Q26" i="3"/>
  <c r="P26" i="3"/>
  <c r="O26" i="3"/>
  <c r="N26" i="3"/>
  <c r="N28" i="3" s="1"/>
  <c r="L26" i="3"/>
  <c r="M26" i="3" s="1"/>
  <c r="J26" i="3"/>
  <c r="J29" i="3" s="1"/>
  <c r="H26" i="3"/>
  <c r="H29" i="3" s="1"/>
  <c r="G26" i="3"/>
  <c r="G28" i="3" s="1"/>
  <c r="F26" i="3"/>
  <c r="F28" i="3" s="1"/>
  <c r="D26" i="3"/>
  <c r="D28" i="3" s="1"/>
  <c r="AF25" i="3"/>
  <c r="AJ25" i="3" s="1"/>
  <c r="V25" i="3"/>
  <c r="R25" i="3"/>
  <c r="T25" i="3" s="1"/>
  <c r="P25" i="3"/>
  <c r="M25" i="3"/>
  <c r="K25" i="3"/>
  <c r="I25" i="3"/>
  <c r="G25" i="3"/>
  <c r="E25" i="3"/>
  <c r="B25" i="3"/>
  <c r="C25" i="3" s="1"/>
  <c r="AF24" i="3"/>
  <c r="V24" i="3"/>
  <c r="R24" i="3"/>
  <c r="T24" i="3" s="1"/>
  <c r="P24" i="3"/>
  <c r="M24" i="3"/>
  <c r="K24" i="3"/>
  <c r="I24" i="3"/>
  <c r="G24" i="3"/>
  <c r="E24" i="3"/>
  <c r="AF23" i="3"/>
  <c r="V23" i="3"/>
  <c r="R23" i="3"/>
  <c r="T23" i="3" s="1"/>
  <c r="P23" i="3"/>
  <c r="M23" i="3"/>
  <c r="K23" i="3"/>
  <c r="I23" i="3"/>
  <c r="G23" i="3"/>
  <c r="E23" i="3"/>
  <c r="AF22" i="3"/>
  <c r="V22" i="3"/>
  <c r="T22" i="3"/>
  <c r="R22" i="3"/>
  <c r="S22" i="3" s="1"/>
  <c r="P22" i="3"/>
  <c r="M22" i="3"/>
  <c r="K22" i="3"/>
  <c r="I22" i="3"/>
  <c r="G22" i="3"/>
  <c r="E22" i="3"/>
  <c r="AF21" i="3"/>
  <c r="V21" i="3"/>
  <c r="T21" i="3"/>
  <c r="S21" i="3"/>
  <c r="R21" i="3"/>
  <c r="P21" i="3"/>
  <c r="M21" i="3"/>
  <c r="K21" i="3"/>
  <c r="I21" i="3"/>
  <c r="G21" i="3"/>
  <c r="E21" i="3"/>
  <c r="AF20" i="3"/>
  <c r="V20" i="3"/>
  <c r="R20" i="3"/>
  <c r="T20" i="3" s="1"/>
  <c r="P20" i="3"/>
  <c r="M20" i="3"/>
  <c r="K20" i="3"/>
  <c r="I20" i="3"/>
  <c r="G20" i="3"/>
  <c r="E20" i="3"/>
  <c r="AF19" i="3"/>
  <c r="V19" i="3"/>
  <c r="R19" i="3"/>
  <c r="T19" i="3" s="1"/>
  <c r="P19" i="3"/>
  <c r="M19" i="3"/>
  <c r="K19" i="3"/>
  <c r="I19" i="3"/>
  <c r="G19" i="3"/>
  <c r="E19" i="3"/>
  <c r="AF18" i="3"/>
  <c r="V18" i="3"/>
  <c r="T18" i="3"/>
  <c r="R18" i="3"/>
  <c r="S18" i="3" s="1"/>
  <c r="P18" i="3"/>
  <c r="M18" i="3"/>
  <c r="K18" i="3"/>
  <c r="I18" i="3"/>
  <c r="G18" i="3"/>
  <c r="E18" i="3"/>
  <c r="AF17" i="3"/>
  <c r="AJ17" i="3" s="1"/>
  <c r="V17" i="3"/>
  <c r="R17" i="3"/>
  <c r="S17" i="3" s="1"/>
  <c r="P17" i="3"/>
  <c r="M17" i="3"/>
  <c r="K17" i="3"/>
  <c r="I17" i="3"/>
  <c r="G17" i="3"/>
  <c r="E17" i="3"/>
  <c r="B17" i="3"/>
  <c r="C17" i="3" s="1"/>
  <c r="AF16" i="3"/>
  <c r="AJ16" i="3" s="1"/>
  <c r="V16" i="3"/>
  <c r="R16" i="3"/>
  <c r="T16" i="3" s="1"/>
  <c r="P16" i="3"/>
  <c r="M16" i="3"/>
  <c r="K16" i="3"/>
  <c r="I16" i="3"/>
  <c r="G16" i="3"/>
  <c r="E16" i="3"/>
  <c r="B16" i="3"/>
  <c r="C16" i="3" s="1"/>
  <c r="AF15" i="3"/>
  <c r="AJ15" i="3" s="1"/>
  <c r="V15" i="3"/>
  <c r="T15" i="3"/>
  <c r="R15" i="3"/>
  <c r="S15" i="3" s="1"/>
  <c r="P15" i="3"/>
  <c r="M15" i="3"/>
  <c r="K15" i="3"/>
  <c r="I15" i="3"/>
  <c r="G15" i="3"/>
  <c r="E15" i="3"/>
  <c r="B15" i="3"/>
  <c r="C15" i="3" s="1"/>
  <c r="AF14" i="3"/>
  <c r="AJ14" i="3" s="1"/>
  <c r="V14" i="3"/>
  <c r="R14" i="3"/>
  <c r="S14" i="3" s="1"/>
  <c r="P14" i="3"/>
  <c r="M14" i="3"/>
  <c r="K14" i="3"/>
  <c r="I14" i="3"/>
  <c r="G14" i="3"/>
  <c r="E14" i="3"/>
  <c r="B14" i="3"/>
  <c r="C14" i="3" s="1"/>
  <c r="AF13" i="3"/>
  <c r="AJ13" i="3" s="1"/>
  <c r="V13" i="3"/>
  <c r="T13" i="3"/>
  <c r="R13" i="3"/>
  <c r="S13" i="3" s="1"/>
  <c r="P13" i="3"/>
  <c r="M13" i="3"/>
  <c r="K13" i="3"/>
  <c r="I13" i="3"/>
  <c r="G13" i="3"/>
  <c r="E13" i="3"/>
  <c r="B13" i="3"/>
  <c r="C13" i="3" s="1"/>
  <c r="AF12" i="3"/>
  <c r="AJ12" i="3" s="1"/>
  <c r="V12" i="3"/>
  <c r="R12" i="3"/>
  <c r="S12" i="3" s="1"/>
  <c r="P12" i="3"/>
  <c r="M12" i="3"/>
  <c r="K12" i="3"/>
  <c r="I12" i="3"/>
  <c r="G12" i="3"/>
  <c r="E12" i="3"/>
  <c r="B12" i="3"/>
  <c r="C12" i="3" s="1"/>
  <c r="AF11" i="3"/>
  <c r="AJ11" i="3" s="1"/>
  <c r="V11" i="3"/>
  <c r="T11" i="3"/>
  <c r="R11" i="3"/>
  <c r="S11" i="3" s="1"/>
  <c r="P11" i="3"/>
  <c r="M11" i="3"/>
  <c r="K11" i="3"/>
  <c r="I11" i="3"/>
  <c r="G11" i="3"/>
  <c r="E11" i="3"/>
  <c r="B11" i="3"/>
  <c r="C11" i="3" s="1"/>
  <c r="AF10" i="3"/>
  <c r="AJ10" i="3" s="1"/>
  <c r="V10" i="3"/>
  <c r="R10" i="3"/>
  <c r="T10" i="3" s="1"/>
  <c r="P10" i="3"/>
  <c r="M10" i="3"/>
  <c r="K10" i="3"/>
  <c r="I10" i="3"/>
  <c r="G10" i="3"/>
  <c r="E10" i="3"/>
  <c r="B10" i="3"/>
  <c r="C10" i="3" s="1"/>
  <c r="AF9" i="3"/>
  <c r="AJ9" i="3" s="1"/>
  <c r="V9" i="3"/>
  <c r="T9" i="3"/>
  <c r="R9" i="3"/>
  <c r="S9" i="3" s="1"/>
  <c r="P9" i="3"/>
  <c r="M9" i="3"/>
  <c r="K9" i="3"/>
  <c r="I9" i="3"/>
  <c r="G9" i="3"/>
  <c r="E9" i="3"/>
  <c r="B9" i="3"/>
  <c r="C9" i="3" s="1"/>
  <c r="AF8" i="3"/>
  <c r="AJ8" i="3" s="1"/>
  <c r="V8" i="3"/>
  <c r="R8" i="3"/>
  <c r="S8" i="3" s="1"/>
  <c r="P8" i="3"/>
  <c r="M8" i="3"/>
  <c r="K8" i="3"/>
  <c r="I8" i="3"/>
  <c r="G8" i="3"/>
  <c r="E8" i="3"/>
  <c r="B8" i="3"/>
  <c r="C8" i="3" s="1"/>
  <c r="AF7" i="3"/>
  <c r="AJ7" i="3" s="1"/>
  <c r="V7" i="3"/>
  <c r="T7" i="3"/>
  <c r="R7" i="3"/>
  <c r="S7" i="3" s="1"/>
  <c r="P7" i="3"/>
  <c r="M7" i="3"/>
  <c r="K7" i="3"/>
  <c r="I7" i="3"/>
  <c r="G7" i="3"/>
  <c r="E7" i="3"/>
  <c r="B7" i="3"/>
  <c r="C7" i="3" s="1"/>
  <c r="AJ6" i="3"/>
  <c r="AF6" i="3"/>
  <c r="AF26" i="3" s="1"/>
  <c r="V6" i="3"/>
  <c r="R6" i="3"/>
  <c r="S6" i="3" s="1"/>
  <c r="P6" i="3"/>
  <c r="M6" i="3"/>
  <c r="K6" i="3"/>
  <c r="I6" i="3"/>
  <c r="G6" i="3"/>
  <c r="E6" i="3"/>
  <c r="B6" i="3"/>
  <c r="C6" i="3" s="1"/>
  <c r="AF5" i="3"/>
  <c r="V5" i="3"/>
  <c r="T5" i="3"/>
  <c r="R5" i="3"/>
  <c r="P5" i="3"/>
  <c r="M5" i="3"/>
  <c r="K5" i="3"/>
  <c r="I5" i="3"/>
  <c r="G5" i="3"/>
  <c r="E5" i="3"/>
  <c r="B5" i="3"/>
  <c r="C26" i="4" l="1"/>
  <c r="B29" i="4"/>
  <c r="T26" i="4"/>
  <c r="T29" i="4" s="1"/>
  <c r="R29" i="4"/>
  <c r="R28" i="4"/>
  <c r="R26" i="3"/>
  <c r="R29" i="3" s="1"/>
  <c r="T17" i="3"/>
  <c r="B26" i="3"/>
  <c r="B29" i="3" s="1"/>
  <c r="J28" i="3"/>
  <c r="K26" i="3"/>
  <c r="D29" i="3"/>
  <c r="C26" i="3"/>
  <c r="R28" i="3"/>
  <c r="S26" i="3"/>
  <c r="S10" i="3"/>
  <c r="S16" i="3"/>
  <c r="S20" i="3"/>
  <c r="S24" i="3"/>
  <c r="H28" i="3"/>
  <c r="T6" i="3"/>
  <c r="T8" i="3"/>
  <c r="T12" i="3"/>
  <c r="T14" i="3"/>
  <c r="S19" i="3"/>
  <c r="S23" i="3"/>
  <c r="S25" i="3"/>
  <c r="E26" i="3"/>
  <c r="I26" i="3"/>
  <c r="C5" i="3"/>
  <c r="S5" i="3"/>
  <c r="AJ5" i="3"/>
  <c r="AJ26" i="3" s="1"/>
  <c r="N29" i="2"/>
  <c r="F29" i="2"/>
  <c r="Q28" i="2"/>
  <c r="AJ27" i="2"/>
  <c r="AM26" i="2"/>
  <c r="AL26" i="2"/>
  <c r="AK26" i="2"/>
  <c r="AI26" i="2"/>
  <c r="AH26" i="2"/>
  <c r="AG26" i="2"/>
  <c r="AE26" i="2"/>
  <c r="AD26" i="2"/>
  <c r="AC26" i="2"/>
  <c r="AB26" i="2"/>
  <c r="AA26" i="2"/>
  <c r="Z26" i="2"/>
  <c r="Y26" i="2"/>
  <c r="X26" i="2"/>
  <c r="V26" i="2" s="1"/>
  <c r="W26" i="2"/>
  <c r="Q26" i="2"/>
  <c r="P26" i="2"/>
  <c r="O26" i="2"/>
  <c r="N26" i="2"/>
  <c r="N28" i="2" s="1"/>
  <c r="L26" i="2"/>
  <c r="M26" i="2" s="1"/>
  <c r="J26" i="2"/>
  <c r="J29" i="2" s="1"/>
  <c r="H26" i="2"/>
  <c r="H29" i="2" s="1"/>
  <c r="G26" i="2"/>
  <c r="G28" i="2" s="1"/>
  <c r="F26" i="2"/>
  <c r="F28" i="2" s="1"/>
  <c r="D26" i="2"/>
  <c r="D28" i="2" s="1"/>
  <c r="AF25" i="2"/>
  <c r="AJ25" i="2" s="1"/>
  <c r="V25" i="2"/>
  <c r="R25" i="2"/>
  <c r="T25" i="2" s="1"/>
  <c r="P25" i="2"/>
  <c r="M25" i="2"/>
  <c r="K25" i="2"/>
  <c r="I25" i="2"/>
  <c r="G25" i="2"/>
  <c r="E25" i="2"/>
  <c r="B25" i="2"/>
  <c r="C25" i="2" s="1"/>
  <c r="AF24" i="2"/>
  <c r="V24" i="2"/>
  <c r="R24" i="2"/>
  <c r="T24" i="2" s="1"/>
  <c r="P24" i="2"/>
  <c r="M24" i="2"/>
  <c r="K24" i="2"/>
  <c r="I24" i="2"/>
  <c r="G24" i="2"/>
  <c r="E24" i="2"/>
  <c r="AF23" i="2"/>
  <c r="V23" i="2"/>
  <c r="R23" i="2"/>
  <c r="T23" i="2" s="1"/>
  <c r="P23" i="2"/>
  <c r="M23" i="2"/>
  <c r="K23" i="2"/>
  <c r="I23" i="2"/>
  <c r="G23" i="2"/>
  <c r="E23" i="2"/>
  <c r="AF22" i="2"/>
  <c r="V22" i="2"/>
  <c r="T22" i="2"/>
  <c r="R22" i="2"/>
  <c r="S22" i="2" s="1"/>
  <c r="P22" i="2"/>
  <c r="M22" i="2"/>
  <c r="K22" i="2"/>
  <c r="I22" i="2"/>
  <c r="G22" i="2"/>
  <c r="E22" i="2"/>
  <c r="AF21" i="2"/>
  <c r="V21" i="2"/>
  <c r="T21" i="2"/>
  <c r="S21" i="2"/>
  <c r="R21" i="2"/>
  <c r="P21" i="2"/>
  <c r="M21" i="2"/>
  <c r="K21" i="2"/>
  <c r="I21" i="2"/>
  <c r="G21" i="2"/>
  <c r="E21" i="2"/>
  <c r="AF20" i="2"/>
  <c r="V20" i="2"/>
  <c r="R20" i="2"/>
  <c r="T20" i="2" s="1"/>
  <c r="P20" i="2"/>
  <c r="M20" i="2"/>
  <c r="K20" i="2"/>
  <c r="I20" i="2"/>
  <c r="G20" i="2"/>
  <c r="E20" i="2"/>
  <c r="AF19" i="2"/>
  <c r="V19" i="2"/>
  <c r="R19" i="2"/>
  <c r="S19" i="2" s="1"/>
  <c r="P19" i="2"/>
  <c r="M19" i="2"/>
  <c r="K19" i="2"/>
  <c r="I19" i="2"/>
  <c r="G19" i="2"/>
  <c r="E19" i="2"/>
  <c r="AF18" i="2"/>
  <c r="V18" i="2"/>
  <c r="T18" i="2"/>
  <c r="R18" i="2"/>
  <c r="S18" i="2" s="1"/>
  <c r="P18" i="2"/>
  <c r="M18" i="2"/>
  <c r="K18" i="2"/>
  <c r="I18" i="2"/>
  <c r="G18" i="2"/>
  <c r="E18" i="2"/>
  <c r="AF17" i="2"/>
  <c r="AJ17" i="2" s="1"/>
  <c r="V17" i="2"/>
  <c r="T17" i="2"/>
  <c r="R17" i="2"/>
  <c r="S17" i="2" s="1"/>
  <c r="P17" i="2"/>
  <c r="M17" i="2"/>
  <c r="K17" i="2"/>
  <c r="I17" i="2"/>
  <c r="G17" i="2"/>
  <c r="E17" i="2"/>
  <c r="B17" i="2"/>
  <c r="C17" i="2" s="1"/>
  <c r="AF16" i="2"/>
  <c r="AJ16" i="2" s="1"/>
  <c r="V16" i="2"/>
  <c r="R16" i="2"/>
  <c r="T16" i="2" s="1"/>
  <c r="P16" i="2"/>
  <c r="M16" i="2"/>
  <c r="K16" i="2"/>
  <c r="I16" i="2"/>
  <c r="G16" i="2"/>
  <c r="E16" i="2"/>
  <c r="B16" i="2"/>
  <c r="C16" i="2" s="1"/>
  <c r="AF15" i="2"/>
  <c r="AJ15" i="2" s="1"/>
  <c r="V15" i="2"/>
  <c r="T15" i="2"/>
  <c r="R15" i="2"/>
  <c r="S15" i="2" s="1"/>
  <c r="P15" i="2"/>
  <c r="M15" i="2"/>
  <c r="K15" i="2"/>
  <c r="I15" i="2"/>
  <c r="G15" i="2"/>
  <c r="E15" i="2"/>
  <c r="B15" i="2"/>
  <c r="C15" i="2" s="1"/>
  <c r="AF14" i="2"/>
  <c r="AJ14" i="2" s="1"/>
  <c r="V14" i="2"/>
  <c r="R14" i="2"/>
  <c r="T14" i="2" s="1"/>
  <c r="P14" i="2"/>
  <c r="M14" i="2"/>
  <c r="K14" i="2"/>
  <c r="I14" i="2"/>
  <c r="G14" i="2"/>
  <c r="E14" i="2"/>
  <c r="B14" i="2"/>
  <c r="C14" i="2" s="1"/>
  <c r="AF13" i="2"/>
  <c r="AJ13" i="2" s="1"/>
  <c r="V13" i="2"/>
  <c r="R13" i="2"/>
  <c r="S13" i="2" s="1"/>
  <c r="P13" i="2"/>
  <c r="M13" i="2"/>
  <c r="K13" i="2"/>
  <c r="I13" i="2"/>
  <c r="G13" i="2"/>
  <c r="E13" i="2"/>
  <c r="B13" i="2"/>
  <c r="C13" i="2" s="1"/>
  <c r="AF12" i="2"/>
  <c r="AJ12" i="2" s="1"/>
  <c r="V12" i="2"/>
  <c r="R12" i="2"/>
  <c r="T12" i="2" s="1"/>
  <c r="P12" i="2"/>
  <c r="M12" i="2"/>
  <c r="K12" i="2"/>
  <c r="I12" i="2"/>
  <c r="G12" i="2"/>
  <c r="E12" i="2"/>
  <c r="B12" i="2"/>
  <c r="C12" i="2" s="1"/>
  <c r="AF11" i="2"/>
  <c r="AJ11" i="2" s="1"/>
  <c r="V11" i="2"/>
  <c r="T11" i="2"/>
  <c r="R11" i="2"/>
  <c r="S11" i="2" s="1"/>
  <c r="P11" i="2"/>
  <c r="M11" i="2"/>
  <c r="K11" i="2"/>
  <c r="I11" i="2"/>
  <c r="G11" i="2"/>
  <c r="E11" i="2"/>
  <c r="B11" i="2"/>
  <c r="C11" i="2" s="1"/>
  <c r="AF10" i="2"/>
  <c r="AJ10" i="2" s="1"/>
  <c r="V10" i="2"/>
  <c r="R10" i="2"/>
  <c r="S10" i="2" s="1"/>
  <c r="P10" i="2"/>
  <c r="M10" i="2"/>
  <c r="K10" i="2"/>
  <c r="I10" i="2"/>
  <c r="G10" i="2"/>
  <c r="E10" i="2"/>
  <c r="B10" i="2"/>
  <c r="C10" i="2" s="1"/>
  <c r="AF9" i="2"/>
  <c r="AJ9" i="2" s="1"/>
  <c r="V9" i="2"/>
  <c r="T9" i="2"/>
  <c r="R9" i="2"/>
  <c r="S9" i="2" s="1"/>
  <c r="P9" i="2"/>
  <c r="M9" i="2"/>
  <c r="K9" i="2"/>
  <c r="I9" i="2"/>
  <c r="G9" i="2"/>
  <c r="E9" i="2"/>
  <c r="B9" i="2"/>
  <c r="C9" i="2" s="1"/>
  <c r="AF8" i="2"/>
  <c r="AJ8" i="2" s="1"/>
  <c r="V8" i="2"/>
  <c r="R8" i="2"/>
  <c r="T8" i="2" s="1"/>
  <c r="P8" i="2"/>
  <c r="M8" i="2"/>
  <c r="K8" i="2"/>
  <c r="I8" i="2"/>
  <c r="G8" i="2"/>
  <c r="E8" i="2"/>
  <c r="B8" i="2"/>
  <c r="C8" i="2" s="1"/>
  <c r="AF7" i="2"/>
  <c r="AJ7" i="2" s="1"/>
  <c r="V7" i="2"/>
  <c r="T7" i="2"/>
  <c r="R7" i="2"/>
  <c r="S7" i="2" s="1"/>
  <c r="P7" i="2"/>
  <c r="M7" i="2"/>
  <c r="K7" i="2"/>
  <c r="I7" i="2"/>
  <c r="G7" i="2"/>
  <c r="E7" i="2"/>
  <c r="B7" i="2"/>
  <c r="C7" i="2" s="1"/>
  <c r="AJ6" i="2"/>
  <c r="AF6" i="2"/>
  <c r="AF26" i="2" s="1"/>
  <c r="V6" i="2"/>
  <c r="R6" i="2"/>
  <c r="T6" i="2" s="1"/>
  <c r="P6" i="2"/>
  <c r="M6" i="2"/>
  <c r="K6" i="2"/>
  <c r="I6" i="2"/>
  <c r="G6" i="2"/>
  <c r="E6" i="2"/>
  <c r="B6" i="2"/>
  <c r="C6" i="2" s="1"/>
  <c r="AF5" i="2"/>
  <c r="V5" i="2"/>
  <c r="R5" i="2"/>
  <c r="T5" i="2" s="1"/>
  <c r="P5" i="2"/>
  <c r="M5" i="2"/>
  <c r="K5" i="2"/>
  <c r="I5" i="2"/>
  <c r="G5" i="2"/>
  <c r="E5" i="2"/>
  <c r="B5" i="2"/>
  <c r="T28" i="4" l="1"/>
  <c r="T26" i="3"/>
  <c r="T29" i="3" s="1"/>
  <c r="B28" i="3"/>
  <c r="T13" i="2"/>
  <c r="K26" i="2"/>
  <c r="J28" i="2"/>
  <c r="B26" i="2"/>
  <c r="C26" i="2" s="1"/>
  <c r="R26" i="2"/>
  <c r="R29" i="2" s="1"/>
  <c r="S6" i="2"/>
  <c r="S12" i="2"/>
  <c r="S14" i="2"/>
  <c r="S16" i="2"/>
  <c r="S24" i="2"/>
  <c r="T10" i="2"/>
  <c r="S23" i="2"/>
  <c r="S25" i="2"/>
  <c r="E26" i="2"/>
  <c r="I26" i="2"/>
  <c r="C5" i="2"/>
  <c r="S5" i="2"/>
  <c r="AJ5" i="2"/>
  <c r="AJ26" i="2" s="1"/>
  <c r="T19" i="2"/>
  <c r="D29" i="2"/>
  <c r="S8" i="2"/>
  <c r="S20" i="2"/>
  <c r="H28" i="2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6" i="1"/>
  <c r="AF5" i="1"/>
  <c r="T28" i="3" l="1"/>
  <c r="B29" i="2"/>
  <c r="B28" i="2"/>
  <c r="S26" i="2"/>
  <c r="T26" i="2"/>
  <c r="T29" i="2" s="1"/>
  <c r="R28" i="2"/>
  <c r="T18" i="1"/>
  <c r="T19" i="1"/>
  <c r="T20" i="1"/>
  <c r="T21" i="1"/>
  <c r="T22" i="1"/>
  <c r="T23" i="1"/>
  <c r="T24" i="1"/>
  <c r="S18" i="1"/>
  <c r="S19" i="1"/>
  <c r="S20" i="1"/>
  <c r="S21" i="1"/>
  <c r="S22" i="1"/>
  <c r="S23" i="1"/>
  <c r="S24" i="1"/>
  <c r="R18" i="1"/>
  <c r="R19" i="1"/>
  <c r="R20" i="1"/>
  <c r="R21" i="1"/>
  <c r="R22" i="1"/>
  <c r="R23" i="1"/>
  <c r="R24" i="1"/>
  <c r="M18" i="1"/>
  <c r="M19" i="1"/>
  <c r="M20" i="1"/>
  <c r="M21" i="1"/>
  <c r="M22" i="1"/>
  <c r="M23" i="1"/>
  <c r="M24" i="1"/>
  <c r="P18" i="1"/>
  <c r="P19" i="1"/>
  <c r="P20" i="1"/>
  <c r="P21" i="1"/>
  <c r="P22" i="1"/>
  <c r="P23" i="1"/>
  <c r="P24" i="1"/>
  <c r="K18" i="1"/>
  <c r="K19" i="1"/>
  <c r="K20" i="1"/>
  <c r="K21" i="1"/>
  <c r="K22" i="1"/>
  <c r="K23" i="1"/>
  <c r="K24" i="1"/>
  <c r="I18" i="1"/>
  <c r="I19" i="1"/>
  <c r="I20" i="1"/>
  <c r="I21" i="1"/>
  <c r="I22" i="1"/>
  <c r="I23" i="1"/>
  <c r="I24" i="1"/>
  <c r="G18" i="1"/>
  <c r="G19" i="1"/>
  <c r="G20" i="1"/>
  <c r="G21" i="1"/>
  <c r="G22" i="1"/>
  <c r="G23" i="1"/>
  <c r="G24" i="1"/>
  <c r="E18" i="1"/>
  <c r="E19" i="1"/>
  <c r="E20" i="1"/>
  <c r="E21" i="1"/>
  <c r="E22" i="1"/>
  <c r="E23" i="1"/>
  <c r="E24" i="1"/>
  <c r="V18" i="1"/>
  <c r="V19" i="1"/>
  <c r="V20" i="1"/>
  <c r="V21" i="1"/>
  <c r="V22" i="1"/>
  <c r="V23" i="1"/>
  <c r="V24" i="1"/>
  <c r="T28" i="2" l="1"/>
  <c r="N29" i="1"/>
  <c r="Q28" i="1"/>
  <c r="AJ27" i="1"/>
  <c r="AM26" i="1"/>
  <c r="AL26" i="1"/>
  <c r="AK26" i="1"/>
  <c r="AI26" i="1"/>
  <c r="AH26" i="1"/>
  <c r="AG26" i="1"/>
  <c r="AF26" i="1"/>
  <c r="AE26" i="1"/>
  <c r="AD26" i="1"/>
  <c r="AC26" i="1"/>
  <c r="AB26" i="1"/>
  <c r="AA26" i="1"/>
  <c r="I26" i="1" s="1"/>
  <c r="Z26" i="1"/>
  <c r="Y26" i="1"/>
  <c r="X26" i="1"/>
  <c r="W26" i="1"/>
  <c r="Q26" i="1"/>
  <c r="O26" i="1"/>
  <c r="N26" i="1"/>
  <c r="L26" i="1"/>
  <c r="J26" i="1"/>
  <c r="J28" i="1" s="1"/>
  <c r="H26" i="1"/>
  <c r="H29" i="1" s="1"/>
  <c r="F26" i="1"/>
  <c r="F29" i="1" s="1"/>
  <c r="D26" i="1"/>
  <c r="D28" i="1" s="1"/>
  <c r="AJ25" i="1"/>
  <c r="V25" i="1"/>
  <c r="T25" i="1"/>
  <c r="S25" i="1"/>
  <c r="R25" i="1"/>
  <c r="P25" i="1"/>
  <c r="M25" i="1"/>
  <c r="K25" i="1"/>
  <c r="I25" i="1"/>
  <c r="G25" i="1"/>
  <c r="E25" i="1"/>
  <c r="B25" i="1"/>
  <c r="AJ17" i="1"/>
  <c r="V17" i="1"/>
  <c r="R17" i="1"/>
  <c r="S17" i="1" s="1"/>
  <c r="P17" i="1"/>
  <c r="M17" i="1"/>
  <c r="K17" i="1"/>
  <c r="I17" i="1"/>
  <c r="G17" i="1"/>
  <c r="E17" i="1"/>
  <c r="B17" i="1"/>
  <c r="AJ16" i="1"/>
  <c r="V16" i="1"/>
  <c r="R16" i="1"/>
  <c r="T16" i="1" s="1"/>
  <c r="P16" i="1"/>
  <c r="M16" i="1"/>
  <c r="K16" i="1"/>
  <c r="I16" i="1"/>
  <c r="G16" i="1"/>
  <c r="E16" i="1"/>
  <c r="B16" i="1"/>
  <c r="AJ15" i="1"/>
  <c r="V15" i="1"/>
  <c r="R15" i="1"/>
  <c r="T15" i="1" s="1"/>
  <c r="P15" i="1"/>
  <c r="M15" i="1"/>
  <c r="K15" i="1"/>
  <c r="I15" i="1"/>
  <c r="G15" i="1"/>
  <c r="E15" i="1"/>
  <c r="B15" i="1"/>
  <c r="AJ14" i="1"/>
  <c r="V14" i="1"/>
  <c r="R14" i="1"/>
  <c r="T14" i="1" s="1"/>
  <c r="P14" i="1"/>
  <c r="M14" i="1"/>
  <c r="K14" i="1"/>
  <c r="I14" i="1"/>
  <c r="G14" i="1"/>
  <c r="E14" i="1"/>
  <c r="B14" i="1"/>
  <c r="AJ13" i="1"/>
  <c r="V13" i="1"/>
  <c r="R13" i="1"/>
  <c r="T13" i="1" s="1"/>
  <c r="P13" i="1"/>
  <c r="M13" i="1"/>
  <c r="K13" i="1"/>
  <c r="I13" i="1"/>
  <c r="G13" i="1"/>
  <c r="E13" i="1"/>
  <c r="B13" i="1"/>
  <c r="AJ12" i="1"/>
  <c r="V12" i="1"/>
  <c r="R12" i="1"/>
  <c r="T12" i="1" s="1"/>
  <c r="P12" i="1"/>
  <c r="M12" i="1"/>
  <c r="K12" i="1"/>
  <c r="I12" i="1"/>
  <c r="G12" i="1"/>
  <c r="E12" i="1"/>
  <c r="B12" i="1"/>
  <c r="AJ11" i="1"/>
  <c r="V11" i="1"/>
  <c r="R11" i="1"/>
  <c r="T11" i="1" s="1"/>
  <c r="P11" i="1"/>
  <c r="M11" i="1"/>
  <c r="K11" i="1"/>
  <c r="I11" i="1"/>
  <c r="G11" i="1"/>
  <c r="E11" i="1"/>
  <c r="B11" i="1"/>
  <c r="AJ10" i="1"/>
  <c r="V10" i="1"/>
  <c r="R10" i="1"/>
  <c r="T10" i="1" s="1"/>
  <c r="P10" i="1"/>
  <c r="M10" i="1"/>
  <c r="K10" i="1"/>
  <c r="I10" i="1"/>
  <c r="G10" i="1"/>
  <c r="E10" i="1"/>
  <c r="B10" i="1"/>
  <c r="C10" i="1" s="1"/>
  <c r="AJ9" i="1"/>
  <c r="V9" i="1"/>
  <c r="R9" i="1"/>
  <c r="T9" i="1" s="1"/>
  <c r="P9" i="1"/>
  <c r="M9" i="1"/>
  <c r="K9" i="1"/>
  <c r="I9" i="1"/>
  <c r="G9" i="1"/>
  <c r="E9" i="1"/>
  <c r="B9" i="1"/>
  <c r="AJ8" i="1"/>
  <c r="V8" i="1"/>
  <c r="R8" i="1"/>
  <c r="T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C7" i="1" s="1"/>
  <c r="AJ6" i="1"/>
  <c r="V6" i="1"/>
  <c r="R6" i="1"/>
  <c r="S6" i="1" s="1"/>
  <c r="P6" i="1"/>
  <c r="M6" i="1"/>
  <c r="K6" i="1"/>
  <c r="I6" i="1"/>
  <c r="G6" i="1"/>
  <c r="E6" i="1"/>
  <c r="B6" i="1"/>
  <c r="C6" i="1" s="1"/>
  <c r="AJ5" i="1"/>
  <c r="AJ26" i="1" s="1"/>
  <c r="V5" i="1"/>
  <c r="R5" i="1"/>
  <c r="T5" i="1" s="1"/>
  <c r="P5" i="1"/>
  <c r="M5" i="1"/>
  <c r="K5" i="1"/>
  <c r="I5" i="1"/>
  <c r="G5" i="1"/>
  <c r="E5" i="1"/>
  <c r="B5" i="1"/>
  <c r="C12" i="1" l="1"/>
  <c r="K26" i="1"/>
  <c r="D29" i="1"/>
  <c r="G26" i="1"/>
  <c r="G28" i="1" s="1"/>
  <c r="V26" i="1"/>
  <c r="M26" i="1"/>
  <c r="P26" i="1"/>
  <c r="C16" i="1"/>
  <c r="C14" i="1"/>
  <c r="T17" i="1"/>
  <c r="C25" i="1"/>
  <c r="C11" i="1"/>
  <c r="C15" i="1"/>
  <c r="S7" i="1"/>
  <c r="C17" i="1"/>
  <c r="S13" i="1"/>
  <c r="C5" i="1"/>
  <c r="T6" i="1"/>
  <c r="S9" i="1"/>
  <c r="S14" i="1"/>
  <c r="B26" i="1"/>
  <c r="B29" i="1" s="1"/>
  <c r="S5" i="1"/>
  <c r="S10" i="1"/>
  <c r="C13" i="1"/>
  <c r="S15" i="1"/>
  <c r="C9" i="1"/>
  <c r="S11" i="1"/>
  <c r="R26" i="1"/>
  <c r="R29" i="1" s="1"/>
  <c r="F28" i="1"/>
  <c r="N28" i="1"/>
  <c r="J29" i="1"/>
  <c r="S8" i="1"/>
  <c r="S12" i="1"/>
  <c r="S16" i="1"/>
  <c r="H28" i="1"/>
  <c r="E26" i="1"/>
  <c r="B28" i="1" l="1"/>
  <c r="S26" i="1"/>
  <c r="C26" i="1"/>
  <c r="T26" i="1"/>
  <c r="T28" i="1" s="1"/>
  <c r="R28" i="1"/>
  <c r="T29" i="1" l="1"/>
</calcChain>
</file>

<file path=xl/sharedStrings.xml><?xml version="1.0" encoding="utf-8"?>
<sst xmlns="http://schemas.openxmlformats.org/spreadsheetml/2006/main" count="3064" uniqueCount="99">
  <si>
    <t xml:space="preserve">ХОД  ЗАГОТОВКИ  КОРМОВ  на   _____ 2019  год    </t>
  </si>
  <si>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</si>
  <si>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</si>
  <si>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</si>
  <si>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</si>
  <si>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</si>
  <si>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</si>
  <si>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</si>
  <si>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</si>
  <si>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</si>
  <si>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</si>
  <si>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</si>
  <si>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</si>
  <si>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</si>
  <si>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</si>
  <si>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</si>
  <si>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</si>
  <si>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</si>
  <si>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</si>
  <si>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</si>
  <si>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</si>
  <si>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</si>
  <si>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  <family val="1"/>
        <charset val="204"/>
      </rPr>
      <t>в т.ч. с</t>
    </r>
    <r>
      <rPr>
        <b/>
        <sz val="11"/>
        <rFont val="Times New Roman"/>
        <family val="1"/>
        <charset val="204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</si>
  <si>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</si>
  <si>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</si>
  <si>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</si>
  <si>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</si>
  <si>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</si>
  <si>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</si>
  <si>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</si>
  <si>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</si>
  <si>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</si>
  <si>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</si>
  <si>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</si>
  <si>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</si>
  <si>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</si>
  <si>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</si>
  <si>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</si>
  <si>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</si>
  <si>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</si>
  <si>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</si>
  <si>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</si>
  <si>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30 мая 2023 года</t>
  </si>
  <si>
    <t>СХПК Ильюшинский</t>
  </si>
  <si>
    <t>СХПК Новленский</t>
  </si>
  <si>
    <t>СХПК Присухонское</t>
  </si>
  <si>
    <t>СПК ПЗ  Пригородный</t>
  </si>
  <si>
    <t>СХПК Передовой</t>
  </si>
  <si>
    <t>АО Родина</t>
  </si>
  <si>
    <t>СХПК Тепличный</t>
  </si>
  <si>
    <t>СХПК П-зд Майский</t>
  </si>
  <si>
    <t>А-Ф Красная Звезда</t>
  </si>
  <si>
    <t>ООО "Милка"</t>
  </si>
  <si>
    <t>СПК ПКЗ Вологодский</t>
  </si>
  <si>
    <t>СХПК Можайское</t>
  </si>
  <si>
    <t>ОАО Заря</t>
  </si>
  <si>
    <t>КФХ Оганесян Г.А.</t>
  </si>
  <si>
    <t>к-х Механикова А.А.</t>
  </si>
  <si>
    <t>Племпредприятие "Вологодское"</t>
  </si>
  <si>
    <t>КХ Халмурзаев Н.У.</t>
  </si>
  <si>
    <t>Заречье</t>
  </si>
  <si>
    <t>КХ Халмурзаева Н.К.</t>
  </si>
  <si>
    <t>31 мая 2023 года</t>
  </si>
  <si>
    <t>1 июня 2023 года</t>
  </si>
  <si>
    <t>5 июня 2023 года</t>
  </si>
  <si>
    <t>7 июня 2023 года</t>
  </si>
  <si>
    <t>9 июня 2023 года</t>
  </si>
  <si>
    <t>13 июня 2023 года</t>
  </si>
  <si>
    <t>14 июня 2023 года</t>
  </si>
  <si>
    <t>15 июня 2023 года</t>
  </si>
  <si>
    <t>16 июня 2023 года</t>
  </si>
  <si>
    <t>23 июня 2023 года</t>
  </si>
  <si>
    <t>26 июня 2023 года</t>
  </si>
  <si>
    <t>27 июня 2023 года</t>
  </si>
  <si>
    <t>28 июня 2023 года</t>
  </si>
  <si>
    <t>29 июня 2023 года</t>
  </si>
  <si>
    <t>30 июня 2023 года</t>
  </si>
  <si>
    <t>3 июля 2023 года</t>
  </si>
  <si>
    <t>кх халмурзаева</t>
  </si>
  <si>
    <t>4 июля 2023 года</t>
  </si>
  <si>
    <t>5 июля 2023 года</t>
  </si>
  <si>
    <t>6 июля 2023 года</t>
  </si>
  <si>
    <t>7 июля 2023 года</t>
  </si>
  <si>
    <t>17 июля 2023 года</t>
  </si>
  <si>
    <t>(+,- к 2022году)</t>
  </si>
  <si>
    <t>% к 2022 году</t>
  </si>
  <si>
    <t>18 июля 2023 года</t>
  </si>
  <si>
    <t>19 июля 2023 года</t>
  </si>
  <si>
    <t>20 июля 2023 года</t>
  </si>
  <si>
    <t>21 июля 2023 года</t>
  </si>
  <si>
    <t xml:space="preserve">ХОД  ЗАГОТОВКИ  КОРМОВ  на   </t>
  </si>
  <si>
    <t>28 июля 2023 года</t>
  </si>
  <si>
    <t>(+,- к 2022 году)</t>
  </si>
  <si>
    <t>31 июля 2023 года</t>
  </si>
  <si>
    <t>1 августа 2023 года</t>
  </si>
  <si>
    <t>2 августа 2023 года</t>
  </si>
  <si>
    <t>3 августа 2023 года</t>
  </si>
  <si>
    <t>4 августа 2023 года</t>
  </si>
  <si>
    <t>7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</si>
</sst>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2" borderId="0" xfId="0" applyNumberFormat="1" applyFont="1" applyFill="1"/>
    <xf numFmtId="1" fontId="7" fillId="2" borderId="14" xfId="0" applyNumberFormat="1" applyFont="1" applyFill="1" applyBorder="1" applyAlignment="1">
      <alignment horizontal="center" vertical="center" wrapText="1"/>
    </xf>
    <xf numFmtId="1" fontId="7" fillId="2" borderId="35" xfId="0" applyNumberFormat="1" applyFont="1" applyFill="1" applyBorder="1" applyAlignment="1">
      <alignment horizontal="center" vertical="center" wrapText="1"/>
    </xf>
    <xf numFmtId="1" fontId="7" fillId="2" borderId="35" xfId="0" applyNumberFormat="1" applyFont="1" applyFill="1" applyBorder="1" applyAlignment="1">
      <alignment horizont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36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wrapText="1"/>
    </xf>
    <xf numFmtId="0" fontId="7" fillId="2" borderId="14" xfId="0" applyNumberFormat="1" applyFont="1" applyFill="1" applyBorder="1" applyAlignment="1">
      <alignment wrapText="1"/>
    </xf>
    <xf numFmtId="0" fontId="7" fillId="2" borderId="0" xfId="0" applyNumberFormat="1" applyFont="1" applyFill="1"/>
    <xf numFmtId="0" fontId="8" fillId="2" borderId="0" xfId="0" applyNumberFormat="1" applyFont="1" applyFill="1" applyAlignment="1">
      <alignment wrapText="1"/>
    </xf>
    <xf numFmtId="0" fontId="7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left" wrapText="1"/>
    </xf>
    <xf numFmtId="1" fontId="2" fillId="2" borderId="0" xfId="0" applyNumberFormat="1" applyFont="1" applyFill="1"/>
    <xf numFmtId="0" fontId="7" fillId="2" borderId="37" xfId="0" applyNumberFormat="1" applyFont="1" applyFill="1" applyBorder="1" applyAlignment="1">
      <alignment wrapText="1"/>
    </xf>
    <xf numFmtId="1" fontId="7" fillId="2" borderId="14" xfId="0" applyNumberFormat="1" applyFont="1" applyFill="1" applyBorder="1" applyAlignment="1">
      <alignment horizont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/>
    <xf numFmtId="0" fontId="10" fillId="2" borderId="0" xfId="0" applyNumberFormat="1" applyFont="1" applyFill="1"/>
    <xf numFmtId="1" fontId="11" fillId="2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wrapText="1"/>
    </xf>
    <xf numFmtId="0" fontId="11" fillId="2" borderId="39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wrapText="1"/>
    </xf>
    <xf numFmtId="0" fontId="11" fillId="2" borderId="14" xfId="0" applyNumberFormat="1" applyFont="1" applyFill="1" applyBorder="1"/>
    <xf numFmtId="0" fontId="12" fillId="2" borderId="14" xfId="0" applyNumberFormat="1" applyFont="1" applyFill="1" applyBorder="1" applyAlignment="1">
      <alignment wrapText="1"/>
    </xf>
    <xf numFmtId="0" fontId="11" fillId="2" borderId="0" xfId="0" applyNumberFormat="1" applyFont="1" applyFill="1" applyAlignment="1">
      <alignment wrapText="1"/>
    </xf>
    <xf numFmtId="0" fontId="10" fillId="2" borderId="0" xfId="0" applyNumberFormat="1" applyFont="1" applyFill="1" applyAlignment="1">
      <alignment wrapText="1"/>
    </xf>
    <xf numFmtId="1" fontId="10" fillId="2" borderId="0" xfId="0" applyNumberFormat="1" applyFont="1" applyFill="1"/>
    <xf numFmtId="0" fontId="7" fillId="2" borderId="39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/>
    <xf numFmtId="0" fontId="2" fillId="2" borderId="0" xfId="0" applyNumberFormat="1" applyFont="1" applyFill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wrapText="1"/>
    </xf>
    <xf numFmtId="0" fontId="7" fillId="2" borderId="41" xfId="0" applyNumberFormat="1" applyFont="1" applyFill="1" applyBorder="1" applyAlignment="1">
      <alignment wrapText="1"/>
    </xf>
    <xf numFmtId="0" fontId="9" fillId="2" borderId="0" xfId="0" applyNumberFormat="1" applyFont="1" applyFill="1"/>
    <xf numFmtId="0" fontId="8" fillId="2" borderId="36" xfId="0" applyNumberFormat="1" applyFont="1" applyFill="1" applyBorder="1" applyAlignment="1">
      <alignment wrapText="1"/>
    </xf>
    <xf numFmtId="1" fontId="8" fillId="2" borderId="37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/>
    </xf>
    <xf numFmtId="2" fontId="8" fillId="2" borderId="36" xfId="0" applyNumberFormat="1" applyFont="1" applyFill="1" applyBorder="1" applyAlignment="1">
      <alignment horizontal="center" vertical="center" wrapText="1"/>
    </xf>
    <xf numFmtId="0" fontId="13" fillId="2" borderId="42" xfId="0" applyNumberFormat="1" applyFont="1" applyFill="1" applyBorder="1" applyAlignment="1">
      <alignment wrapText="1"/>
    </xf>
    <xf numFmtId="0" fontId="13" fillId="2" borderId="43" xfId="0" applyNumberFormat="1" applyFont="1" applyFill="1" applyBorder="1" applyAlignment="1">
      <alignment horizontal="center" vertical="center" wrapText="1"/>
    </xf>
    <xf numFmtId="0" fontId="13" fillId="2" borderId="44" xfId="0" applyNumberFormat="1" applyFont="1" applyFill="1" applyBorder="1" applyAlignment="1">
      <alignment horizontal="center" vertical="center" wrapText="1"/>
    </xf>
    <xf numFmtId="0" fontId="13" fillId="2" borderId="45" xfId="0" applyNumberFormat="1" applyFont="1" applyFill="1" applyBorder="1" applyAlignment="1">
      <alignment horizontal="center" vertical="center" wrapText="1"/>
    </xf>
    <xf numFmtId="0" fontId="13" fillId="2" borderId="46" xfId="0" applyNumberFormat="1" applyFont="1" applyFill="1" applyBorder="1" applyAlignment="1">
      <alignment horizontal="center" vertical="center" wrapText="1"/>
    </xf>
    <xf numFmtId="0" fontId="8" fillId="2" borderId="41" xfId="0" applyNumberFormat="1" applyFont="1" applyFill="1" applyBorder="1" applyAlignment="1">
      <alignment wrapText="1"/>
    </xf>
    <xf numFmtId="0" fontId="8" fillId="2" borderId="47" xfId="0" applyNumberFormat="1" applyFont="1" applyFill="1" applyBorder="1" applyAlignment="1">
      <alignment wrapText="1"/>
    </xf>
    <xf numFmtId="0" fontId="8" fillId="2" borderId="47" xfId="0" applyNumberFormat="1" applyFont="1" applyFill="1" applyBorder="1"/>
    <xf numFmtId="164" fontId="8" fillId="2" borderId="0" xfId="0" applyNumberFormat="1" applyFont="1" applyFill="1" applyAlignment="1">
      <alignment wrapText="1"/>
    </xf>
    <xf numFmtId="0" fontId="9" fillId="2" borderId="0" xfId="0" applyNumberFormat="1" applyFont="1" applyFill="1" applyAlignment="1">
      <alignment wrapText="1"/>
    </xf>
    <xf numFmtId="1" fontId="9" fillId="2" borderId="0" xfId="0" applyNumberFormat="1" applyFont="1" applyFill="1"/>
    <xf numFmtId="14" fontId="7" fillId="2" borderId="14" xfId="0" applyNumberFormat="1" applyFont="1" applyFill="1" applyBorder="1" applyAlignment="1">
      <alignment horizontal="left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wrapText="1"/>
    </xf>
    <xf numFmtId="0" fontId="7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 wrapText="1"/>
    </xf>
    <xf numFmtId="2" fontId="7" fillId="2" borderId="48" xfId="0" applyNumberFormat="1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>
      <alignment wrapText="1"/>
    </xf>
    <xf numFmtId="164" fontId="7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48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wrapText="1"/>
    </xf>
    <xf numFmtId="1" fontId="7" fillId="2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wrapText="1"/>
    </xf>
    <xf numFmtId="0" fontId="14" fillId="3" borderId="51" xfId="0" applyFont="1" applyFill="1" applyBorder="1" applyAlignment="1">
      <alignment vertical="center" wrapText="1"/>
    </xf>
    <xf numFmtId="0" fontId="14" fillId="3" borderId="52" xfId="0" applyFont="1" applyFill="1" applyBorder="1" applyAlignment="1">
      <alignment vertical="center"/>
    </xf>
    <xf numFmtId="0" fontId="14" fillId="3" borderId="52" xfId="0" applyFont="1" applyFill="1" applyBorder="1" applyAlignment="1">
      <alignment horizontal="left" vertical="center"/>
    </xf>
    <xf numFmtId="0" fontId="7" fillId="2" borderId="53" xfId="0" applyNumberFormat="1" applyFont="1" applyFill="1" applyBorder="1" applyAlignment="1">
      <alignment wrapText="1"/>
    </xf>
    <xf numFmtId="0" fontId="14" fillId="2" borderId="13" xfId="0" applyNumberFormat="1" applyFont="1" applyFill="1" applyBorder="1" applyAlignment="1">
      <alignment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1" fontId="7" fillId="2" borderId="2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47" xfId="0" applyNumberFormat="1" applyFont="1" applyFill="1" applyBorder="1" applyAlignment="1">
      <alignment horizontal="center" vertical="center" wrapText="1"/>
    </xf>
    <xf numFmtId="0" fontId="2" fillId="2" borderId="52" xfId="0" applyNumberFormat="1" applyFont="1" applyFill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4" borderId="27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17" fontId="8" fillId="4" borderId="27" xfId="0" applyNumberFormat="1" applyFont="1" applyFill="1" applyBorder="1" applyAlignment="1">
      <alignment horizontal="center" vertical="center" wrapText="1"/>
    </xf>
    <xf numFmtId="0" fontId="8" fillId="4" borderId="26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14" fontId="2" fillId="3" borderId="0" xfId="0" applyNumberFormat="1" applyFont="1" applyFill="1" applyAlignment="1">
      <alignment wrapText="1"/>
    </xf>
    <xf numFmtId="0" fontId="3" fillId="3" borderId="0" xfId="0" applyNumberFormat="1" applyFont="1" applyFill="1" applyBorder="1" applyAlignment="1">
      <alignment vertical="top"/>
    </xf>
    <xf numFmtId="0" fontId="4" fillId="3" borderId="0" xfId="0" applyNumberFormat="1" applyFont="1" applyFill="1" applyBorder="1" applyAlignment="1">
      <alignment vertical="top"/>
    </xf>
    <xf numFmtId="16" fontId="5" fillId="3" borderId="0" xfId="0" applyNumberFormat="1" applyFont="1" applyFill="1" applyAlignment="1">
      <alignment horizontal="center" wrapText="1"/>
    </xf>
    <xf numFmtId="0" fontId="5" fillId="3" borderId="0" xfId="0" applyNumberFormat="1" applyFont="1" applyFill="1" applyBorder="1" applyAlignment="1">
      <alignment wrapText="1"/>
    </xf>
    <xf numFmtId="0" fontId="6" fillId="3" borderId="0" xfId="0" applyNumberFormat="1" applyFont="1" applyFill="1" applyAlignment="1">
      <alignment wrapText="1"/>
    </xf>
    <xf numFmtId="1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1" fillId="3" borderId="0" xfId="0" applyNumberFormat="1" applyFont="1" applyFill="1" applyAlignment="1">
      <alignment wrapText="1"/>
    </xf>
    <xf numFmtId="0" fontId="1" fillId="3" borderId="0" xfId="0" applyNumberFormat="1" applyFont="1" applyFill="1" applyAlignment="1">
      <alignment horizontal="center" vertical="center" wrapText="1"/>
    </xf>
    <xf numFmtId="0" fontId="1" fillId="3" borderId="0" xfId="0" applyNumberFormat="1" applyFont="1" applyFill="1"/>
    <xf numFmtId="0" fontId="7" fillId="3" borderId="0" xfId="0" applyNumberFormat="1" applyFont="1" applyFill="1"/>
    <xf numFmtId="0" fontId="8" fillId="3" borderId="0" xfId="0" applyNumberFormat="1" applyFont="1" applyFill="1" applyAlignment="1">
      <alignment vertical="center" wrapText="1"/>
    </xf>
    <xf numFmtId="0" fontId="6" fillId="3" borderId="0" xfId="0" applyNumberFormat="1" applyFont="1" applyFill="1" applyAlignment="1">
      <alignment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9" fillId="3" borderId="0" xfId="0" applyNumberFormat="1" applyFont="1" applyFill="1" applyAlignment="1">
      <alignment vertical="center" wrapText="1"/>
    </xf>
    <xf numFmtId="0" fontId="9" fillId="3" borderId="0" xfId="0" applyNumberFormat="1" applyFont="1" applyFill="1" applyAlignment="1">
      <alignment horizontal="center" vertical="center" wrapText="1"/>
    </xf>
    <xf numFmtId="0" fontId="2" fillId="3" borderId="0" xfId="0" applyNumberFormat="1" applyFont="1" applyFill="1"/>
    <xf numFmtId="0" fontId="8" fillId="3" borderId="26" xfId="0" applyNumberFormat="1" applyFont="1" applyFill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8" fillId="3" borderId="28" xfId="0" applyNumberFormat="1" applyFont="1" applyFill="1" applyBorder="1" applyAlignment="1">
      <alignment horizontal="center" vertical="center" wrapText="1"/>
    </xf>
    <xf numFmtId="17" fontId="8" fillId="3" borderId="27" xfId="0" applyNumberFormat="1" applyFont="1" applyFill="1" applyBorder="1" applyAlignment="1">
      <alignment horizontal="center" vertical="center" wrapText="1"/>
    </xf>
    <xf numFmtId="1" fontId="8" fillId="3" borderId="27" xfId="0" applyNumberFormat="1" applyFont="1" applyFill="1" applyBorder="1" applyAlignment="1">
      <alignment horizontal="center" vertical="center" wrapText="1"/>
    </xf>
    <xf numFmtId="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32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14" fillId="3" borderId="69" xfId="0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1" fontId="7" fillId="3" borderId="35" xfId="0" applyNumberFormat="1" applyFont="1" applyFill="1" applyBorder="1" applyAlignment="1">
      <alignment horizontal="center" vertical="center" wrapText="1"/>
    </xf>
    <xf numFmtId="3" fontId="7" fillId="3" borderId="35" xfId="0" applyNumberFormat="1" applyFont="1" applyFill="1" applyBorder="1" applyAlignment="1">
      <alignment horizont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1" fontId="7" fillId="3" borderId="14" xfId="0" applyNumberFormat="1" applyFont="1" applyFill="1" applyBorder="1" applyAlignment="1">
      <alignment horizontal="center" vertical="center" wrapText="1"/>
    </xf>
    <xf numFmtId="3" fontId="7" fillId="3" borderId="35" xfId="0" applyNumberFormat="1" applyFont="1" applyFill="1" applyBorder="1" applyAlignment="1">
      <alignment horizontal="center" vertical="center" wrapText="1"/>
    </xf>
    <xf numFmtId="1" fontId="7" fillId="3" borderId="70" xfId="0" applyNumberFormat="1" applyFont="1" applyFill="1" applyBorder="1" applyAlignment="1">
      <alignment horizontal="center" vertical="center" wrapText="1"/>
    </xf>
    <xf numFmtId="0" fontId="14" fillId="3" borderId="71" xfId="0" applyFont="1" applyFill="1" applyBorder="1" applyAlignment="1">
      <alignment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72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3" fontId="7" fillId="3" borderId="14" xfId="0" applyNumberFormat="1" applyFont="1" applyFill="1" applyBorder="1" applyAlignment="1">
      <alignment horizont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0" fontId="7" fillId="3" borderId="72" xfId="0" applyNumberFormat="1" applyFont="1" applyFill="1" applyBorder="1" applyAlignment="1">
      <alignment horizontal="center" vertical="center" wrapText="1"/>
    </xf>
    <xf numFmtId="0" fontId="7" fillId="3" borderId="73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3" fontId="11" fillId="3" borderId="14" xfId="0" applyNumberFormat="1" applyFont="1" applyFill="1" applyBorder="1" applyAlignment="1">
      <alignment horizontal="center" vertical="center"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3" borderId="73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10" fillId="3" borderId="0" xfId="0" applyNumberFormat="1" applyFont="1" applyFill="1"/>
    <xf numFmtId="0" fontId="7" fillId="3" borderId="73" xfId="0" applyNumberFormat="1" applyFont="1" applyFill="1" applyBorder="1" applyAlignment="1">
      <alignment horizontal="center" vertical="center" wrapText="1"/>
    </xf>
    <xf numFmtId="0" fontId="14" fillId="3" borderId="74" xfId="0" applyFont="1" applyFill="1" applyBorder="1" applyAlignment="1">
      <alignment vertical="center"/>
    </xf>
    <xf numFmtId="0" fontId="14" fillId="3" borderId="75" xfId="0" applyFont="1" applyFill="1" applyBorder="1" applyAlignment="1">
      <alignment vertical="center"/>
    </xf>
    <xf numFmtId="0" fontId="7" fillId="3" borderId="39" xfId="0" applyNumberFormat="1" applyFont="1" applyFill="1" applyBorder="1"/>
    <xf numFmtId="0" fontId="7" fillId="3" borderId="47" xfId="0" applyNumberFormat="1" applyFont="1" applyFill="1" applyBorder="1" applyAlignment="1">
      <alignment horizontal="center" vertical="center" wrapText="1"/>
    </xf>
    <xf numFmtId="0" fontId="2" fillId="3" borderId="52" xfId="0" applyNumberFormat="1" applyFont="1" applyFill="1" applyBorder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wrapText="1"/>
    </xf>
    <xf numFmtId="0" fontId="14" fillId="3" borderId="74" xfId="0" applyFont="1" applyFill="1" applyBorder="1" applyAlignment="1">
      <alignment horizontal="left" vertical="center"/>
    </xf>
    <xf numFmtId="0" fontId="14" fillId="3" borderId="75" xfId="0" applyFont="1" applyFill="1" applyBorder="1" applyAlignment="1">
      <alignment horizontal="left" vertical="center"/>
    </xf>
    <xf numFmtId="0" fontId="7" fillId="3" borderId="0" xfId="0" applyNumberFormat="1" applyFont="1" applyFill="1" applyBorder="1" applyAlignment="1">
      <alignment wrapText="1"/>
    </xf>
    <xf numFmtId="0" fontId="14" fillId="3" borderId="76" xfId="0" applyNumberFormat="1" applyFont="1" applyFill="1" applyBorder="1" applyAlignment="1">
      <alignment wrapText="1"/>
    </xf>
    <xf numFmtId="0" fontId="7" fillId="3" borderId="77" xfId="0" applyNumberFormat="1" applyFont="1" applyFill="1" applyBorder="1" applyAlignment="1">
      <alignment wrapText="1"/>
    </xf>
    <xf numFmtId="0" fontId="15" fillId="3" borderId="76" xfId="0" applyNumberFormat="1" applyFont="1" applyFill="1" applyBorder="1" applyAlignment="1">
      <alignment wrapText="1"/>
    </xf>
    <xf numFmtId="0" fontId="7" fillId="3" borderId="53" xfId="0" applyNumberFormat="1" applyFont="1" applyFill="1" applyBorder="1" applyAlignment="1">
      <alignment wrapText="1"/>
    </xf>
    <xf numFmtId="0" fontId="7" fillId="3" borderId="76" xfId="0" applyNumberFormat="1" applyFont="1" applyFill="1" applyBorder="1" applyAlignment="1">
      <alignment wrapText="1"/>
    </xf>
    <xf numFmtId="0" fontId="2" fillId="3" borderId="0" xfId="0" applyNumberFormat="1" applyFont="1" applyFill="1" applyBorder="1" applyAlignment="1">
      <alignment horizontal="center" vertical="center"/>
    </xf>
    <xf numFmtId="0" fontId="7" fillId="3" borderId="78" xfId="0" applyNumberFormat="1" applyFont="1" applyFill="1" applyBorder="1" applyAlignment="1">
      <alignment wrapText="1"/>
    </xf>
    <xf numFmtId="3" fontId="14" fillId="3" borderId="13" xfId="0" applyNumberFormat="1" applyFont="1" applyFill="1" applyBorder="1" applyAlignment="1">
      <alignment horizontal="center" vertical="center" wrapText="1"/>
    </xf>
    <xf numFmtId="1" fontId="14" fillId="3" borderId="35" xfId="0" applyNumberFormat="1" applyFont="1" applyFill="1" applyBorder="1" applyAlignment="1">
      <alignment horizontal="center" vertical="center" wrapText="1"/>
    </xf>
    <xf numFmtId="3" fontId="14" fillId="3" borderId="14" xfId="0" applyNumberFormat="1" applyFont="1" applyFill="1" applyBorder="1" applyAlignment="1">
      <alignment horizontal="center" vertical="center"/>
    </xf>
    <xf numFmtId="1" fontId="14" fillId="3" borderId="14" xfId="0" applyNumberFormat="1" applyFont="1" applyFill="1" applyBorder="1" applyAlignment="1">
      <alignment horizontal="center" vertical="center" wrapText="1"/>
    </xf>
    <xf numFmtId="1" fontId="14" fillId="3" borderId="14" xfId="0" applyNumberFormat="1" applyFont="1" applyFill="1" applyBorder="1" applyAlignment="1">
      <alignment horizontal="center" vertical="center"/>
    </xf>
    <xf numFmtId="1" fontId="14" fillId="3" borderId="70" xfId="0" applyNumberFormat="1" applyFont="1" applyFill="1" applyBorder="1" applyAlignment="1">
      <alignment horizontal="center" vertical="center" wrapText="1"/>
    </xf>
    <xf numFmtId="0" fontId="13" fillId="3" borderId="79" xfId="0" applyNumberFormat="1" applyFont="1" applyFill="1" applyBorder="1" applyAlignment="1">
      <alignment wrapText="1"/>
    </xf>
    <xf numFmtId="0" fontId="13" fillId="3" borderId="80" xfId="0" applyNumberFormat="1" applyFont="1" applyFill="1" applyBorder="1" applyAlignment="1">
      <alignment horizontal="center" vertical="center" wrapText="1"/>
    </xf>
    <xf numFmtId="0" fontId="13" fillId="3" borderId="81" xfId="0" applyNumberFormat="1" applyFont="1" applyFill="1" applyBorder="1" applyAlignment="1">
      <alignment horizontal="center" vertical="center" wrapText="1"/>
    </xf>
    <xf numFmtId="0" fontId="13" fillId="3" borderId="82" xfId="0" applyNumberFormat="1" applyFont="1" applyFill="1" applyBorder="1" applyAlignment="1">
      <alignment horizontal="center" vertical="center" wrapText="1"/>
    </xf>
    <xf numFmtId="0" fontId="13" fillId="3" borderId="83" xfId="0" applyNumberFormat="1" applyFont="1" applyFill="1" applyBorder="1" applyAlignment="1">
      <alignment horizontal="center" vertical="center" wrapText="1"/>
    </xf>
    <xf numFmtId="0" fontId="8" fillId="3" borderId="41" xfId="0" applyNumberFormat="1" applyFont="1" applyFill="1" applyBorder="1" applyAlignment="1">
      <alignment wrapText="1"/>
    </xf>
    <xf numFmtId="0" fontId="8" fillId="3" borderId="47" xfId="0" applyNumberFormat="1" applyFont="1" applyFill="1" applyBorder="1" applyAlignment="1">
      <alignment wrapText="1"/>
    </xf>
    <xf numFmtId="0" fontId="8" fillId="3" borderId="47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0" fontId="9" fillId="3" borderId="0" xfId="0" applyNumberFormat="1" applyFont="1" applyFill="1"/>
    <xf numFmtId="14" fontId="7" fillId="3" borderId="76" xfId="0" applyNumberFormat="1" applyFont="1" applyFill="1" applyBorder="1" applyAlignment="1">
      <alignment horizontal="left" wrapText="1"/>
    </xf>
    <xf numFmtId="3" fontId="7" fillId="3" borderId="14" xfId="0" applyNumberFormat="1" applyFont="1" applyFill="1" applyBorder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2" fontId="7" fillId="3" borderId="72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0" fontId="7" fillId="3" borderId="84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0" fontId="7" fillId="3" borderId="85" xfId="0" applyNumberFormat="1" applyFont="1" applyFill="1" applyBorder="1" applyAlignment="1">
      <alignment wrapText="1"/>
    </xf>
    <xf numFmtId="1" fontId="7" fillId="3" borderId="86" xfId="0" applyNumberFormat="1" applyFont="1" applyFill="1" applyBorder="1" applyAlignment="1">
      <alignment horizontal="center" vertical="center" wrapText="1"/>
    </xf>
    <xf numFmtId="1" fontId="7" fillId="3" borderId="87" xfId="0" applyNumberFormat="1" applyFont="1" applyFill="1" applyBorder="1" applyAlignment="1">
      <alignment horizontal="center" vertical="center" wrapText="1"/>
    </xf>
    <xf numFmtId="164" fontId="7" fillId="3" borderId="87" xfId="0" applyNumberFormat="1" applyFont="1" applyFill="1" applyBorder="1" applyAlignment="1">
      <alignment horizontal="center" vertical="center" wrapText="1"/>
    </xf>
    <xf numFmtId="1" fontId="7" fillId="3" borderId="87" xfId="0" applyNumberFormat="1" applyFont="1" applyFill="1" applyBorder="1" applyAlignment="1">
      <alignment horizontal="center" vertical="center"/>
    </xf>
    <xf numFmtId="164" fontId="7" fillId="3" borderId="88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center" wrapText="1"/>
    </xf>
    <xf numFmtId="0" fontId="7" fillId="2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7" fillId="2" borderId="50" xfId="0" applyNumberFormat="1" applyFont="1" applyFill="1" applyBorder="1" applyAlignment="1">
      <alignment horizontal="center" wrapText="1"/>
    </xf>
    <xf numFmtId="0" fontId="8" fillId="0" borderId="35" xfId="0" applyNumberFormat="1" applyFont="1" applyBorder="1" applyAlignment="1">
      <alignment horizontal="center"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8" fillId="0" borderId="50" xfId="0" applyNumberFormat="1" applyFont="1" applyBorder="1" applyAlignment="1">
      <alignment horizontal="center" vertical="center" wrapText="1"/>
    </xf>
    <xf numFmtId="0" fontId="8" fillId="0" borderId="46" xfId="0" applyNumberFormat="1" applyFont="1" applyBorder="1" applyAlignment="1">
      <alignment horizontal="center" vertical="center" wrapText="1"/>
    </xf>
    <xf numFmtId="0" fontId="7" fillId="3" borderId="59" xfId="0" applyNumberFormat="1" applyFont="1" applyFill="1" applyBorder="1" applyAlignment="1">
      <alignment horizontal="center" vertical="center" wrapText="1"/>
    </xf>
    <xf numFmtId="0" fontId="7" fillId="3" borderId="65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top" wrapText="1"/>
    </xf>
    <xf numFmtId="0" fontId="7" fillId="3" borderId="54" xfId="0" applyNumberFormat="1" applyFont="1" applyFill="1" applyBorder="1" applyAlignment="1">
      <alignment horizontal="center" vertical="center" wrapText="1"/>
    </xf>
    <xf numFmtId="0" fontId="7" fillId="3" borderId="63" xfId="0" applyNumberFormat="1" applyFont="1" applyFill="1" applyBorder="1" applyAlignment="1">
      <alignment horizontal="center" vertical="center" wrapText="1"/>
    </xf>
    <xf numFmtId="0" fontId="7" fillId="3" borderId="66" xfId="0" applyNumberFormat="1" applyFont="1" applyFill="1" applyBorder="1" applyAlignment="1">
      <alignment horizontal="center" vertical="center" wrapText="1"/>
    </xf>
    <xf numFmtId="0" fontId="8" fillId="3" borderId="55" xfId="0" applyNumberFormat="1" applyFont="1" applyFill="1" applyBorder="1" applyAlignment="1">
      <alignment horizontal="center" vertical="center" wrapText="1"/>
    </xf>
    <xf numFmtId="0" fontId="8" fillId="3" borderId="56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3" borderId="57" xfId="0" applyNumberFormat="1" applyFont="1" applyFill="1" applyBorder="1" applyAlignment="1">
      <alignment horizontal="center" vertical="center" wrapText="1"/>
    </xf>
    <xf numFmtId="0" fontId="8" fillId="3" borderId="50" xfId="0" applyNumberFormat="1" applyFont="1" applyFill="1" applyBorder="1" applyAlignment="1">
      <alignment horizontal="center" vertical="center" wrapText="1"/>
    </xf>
    <xf numFmtId="0" fontId="8" fillId="3" borderId="58" xfId="0" applyNumberFormat="1" applyFont="1" applyFill="1" applyBorder="1" applyAlignment="1">
      <alignment horizontal="center" vertical="center" wrapText="1"/>
    </xf>
    <xf numFmtId="0" fontId="8" fillId="3" borderId="64" xfId="0" applyNumberFormat="1" applyFont="1" applyFill="1" applyBorder="1" applyAlignment="1">
      <alignment horizontal="center" vertical="center" wrapText="1"/>
    </xf>
    <xf numFmtId="0" fontId="8" fillId="3" borderId="67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3" borderId="60" xfId="0" applyNumberFormat="1" applyFont="1" applyFill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8" fillId="3" borderId="61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3" borderId="62" xfId="0" applyNumberFormat="1" applyFont="1" applyFill="1" applyBorder="1" applyAlignment="1">
      <alignment horizontal="center" vertical="center" wrapText="1"/>
    </xf>
    <xf numFmtId="0" fontId="8" fillId="3" borderId="68" xfId="0" applyNumberFormat="1" applyFont="1" applyFill="1" applyBorder="1" applyAlignment="1">
      <alignment horizontal="center" vertical="center" wrapText="1"/>
    </xf>
    <xf numFmtId="0" fontId="8" fillId="3" borderId="13" xfId="0" applyNumberFormat="1" applyFont="1" applyFill="1" applyBorder="1" applyAlignment="1">
      <alignment horizontal="center" vertical="center" wrapText="1"/>
    </xf>
    <xf numFmtId="0" fontId="8" fillId="3" borderId="34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ColWidth="9" defaultRowHeight="12.75" x14ac:dyDescent="0.2"/>
  <cols>
    <col min="1" max="1" width="25.42578125" style="1" customWidth="1"/>
    <col min="2" max="2" width="9.42578125" style="1" customWidth="1"/>
    <col min="3" max="3" width="8" style="1" customWidth="1"/>
    <col min="4" max="4" width="10.5703125" style="1" customWidth="1"/>
    <col min="5" max="5" width="9.42578125" style="1" customWidth="1"/>
    <col min="6" max="6" width="8.28515625" style="1" customWidth="1"/>
    <col min="7" max="7" width="11" style="1" customWidth="1"/>
    <col min="8" max="8" width="9.42578125" style="1" customWidth="1"/>
    <col min="9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9.710937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0</v>
      </c>
      <c r="C1" s="6"/>
      <c r="D1" s="6"/>
      <c r="E1" s="5" t="s">
        <v>42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x14ac:dyDescent="0.25">
      <c r="A2" s="352" t="s">
        <v>2</v>
      </c>
      <c r="B2" s="355" t="s">
        <v>3</v>
      </c>
      <c r="C2" s="332"/>
      <c r="D2" s="332"/>
      <c r="E2" s="356"/>
      <c r="F2" s="359" t="s">
        <v>4</v>
      </c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2"/>
      <c r="AB2" s="332"/>
      <c r="AC2" s="332"/>
      <c r="AD2" s="332"/>
      <c r="AE2" s="332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353"/>
      <c r="B3" s="357"/>
      <c r="C3" s="357"/>
      <c r="D3" s="357"/>
      <c r="E3" s="358"/>
      <c r="F3" s="360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49"/>
      <c r="V3" s="346"/>
      <c r="W3" s="346"/>
      <c r="X3" s="346"/>
      <c r="Y3" s="346"/>
      <c r="Z3" s="334"/>
      <c r="AA3" s="335"/>
      <c r="AB3" s="335"/>
      <c r="AC3" s="335"/>
      <c r="AD3" s="335"/>
      <c r="AE3" s="335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35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3"/>
      <c r="U4" s="350"/>
      <c r="V4" s="347"/>
      <c r="W4" s="347"/>
      <c r="X4" s="347"/>
      <c r="Y4" s="347"/>
      <c r="Z4" s="12" t="s">
        <v>25</v>
      </c>
      <c r="AA4" s="13" t="s">
        <v>26</v>
      </c>
      <c r="AB4" s="13" t="s">
        <v>27</v>
      </c>
      <c r="AC4" s="13" t="s">
        <v>28</v>
      </c>
      <c r="AD4" s="13" t="s">
        <v>23</v>
      </c>
      <c r="AE4" s="13" t="s">
        <v>29</v>
      </c>
      <c r="AF4" s="26" t="s">
        <v>30</v>
      </c>
      <c r="AG4" s="339"/>
      <c r="AH4" s="342"/>
      <c r="AI4" s="347"/>
      <c r="AJ4" s="347"/>
      <c r="AK4" s="347"/>
      <c r="AL4" s="347"/>
      <c r="AM4" s="14"/>
      <c r="AN4" s="27"/>
      <c r="AO4" s="27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x14ac:dyDescent="0.25">
      <c r="A5" s="105" t="s">
        <v>43</v>
      </c>
      <c r="B5" s="29">
        <f t="shared" ref="B5:B25" si="0">SUM(D5)</f>
        <v>80</v>
      </c>
      <c r="C5" s="30">
        <f t="shared" ref="C5:C26" si="1">B5/V5*100</f>
        <v>4.6136101499423301</v>
      </c>
      <c r="D5" s="31">
        <v>80</v>
      </c>
      <c r="E5" s="30">
        <f t="shared" ref="E5:E26" si="2">D5/W5*100</f>
        <v>5.2151238591916558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130</v>
      </c>
      <c r="K5" s="30">
        <f t="shared" ref="K5:K26" si="5">J5/AB5*100</f>
        <v>0.52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16.900000000000002</v>
      </c>
      <c r="S5" s="30">
        <f t="shared" ref="S5:S26" si="9">R5/AF5*100</f>
        <v>0.45169049846318332</v>
      </c>
      <c r="T5" s="33">
        <f t="shared" ref="T5:T26" si="10">R5/AG5*10</f>
        <v>9.4730941704035884E-2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x14ac:dyDescent="0.25">
      <c r="A6" s="105" t="s">
        <v>44</v>
      </c>
      <c r="B6" s="29">
        <f t="shared" si="0"/>
        <v>0</v>
      </c>
      <c r="C6" s="30">
        <f t="shared" si="1"/>
        <v>0</v>
      </c>
      <c r="D6" s="46"/>
      <c r="E6" s="30">
        <f t="shared" si="2"/>
        <v>0</v>
      </c>
      <c r="F6" s="29"/>
      <c r="G6" s="30">
        <f t="shared" si="3"/>
        <v>0</v>
      </c>
      <c r="H6" s="34"/>
      <c r="I6" s="29" t="e">
        <f t="shared" si="4"/>
        <v>#DIV/0!</v>
      </c>
      <c r="J6" s="29"/>
      <c r="K6" s="30">
        <f t="shared" si="5"/>
        <v>0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0</v>
      </c>
      <c r="S6" s="30">
        <f t="shared" si="9"/>
        <v>0</v>
      </c>
      <c r="T6" s="33">
        <f t="shared" si="10"/>
        <v>0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43" t="s">
        <v>31</v>
      </c>
      <c r="AO6" s="344"/>
      <c r="AP6" s="344"/>
      <c r="AQ6" s="42"/>
      <c r="AR6" s="43"/>
      <c r="AS6" s="44"/>
    </row>
    <row r="7" spans="1:53" s="28" customFormat="1" ht="17.25" customHeight="1" x14ac:dyDescent="0.25">
      <c r="A7" s="105" t="s">
        <v>45</v>
      </c>
      <c r="B7" s="29">
        <f t="shared" si="0"/>
        <v>0</v>
      </c>
      <c r="C7" s="30">
        <f t="shared" si="1"/>
        <v>0</v>
      </c>
      <c r="D7" s="46"/>
      <c r="E7" s="30">
        <f t="shared" si="2"/>
        <v>0</v>
      </c>
      <c r="F7" s="29"/>
      <c r="G7" s="30">
        <f t="shared" si="3"/>
        <v>0</v>
      </c>
      <c r="H7" s="34"/>
      <c r="I7" s="29" t="e">
        <f t="shared" si="4"/>
        <v>#DIV/0!</v>
      </c>
      <c r="J7" s="29"/>
      <c r="K7" s="30">
        <f t="shared" si="5"/>
        <v>0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0</v>
      </c>
      <c r="S7" s="30">
        <f t="shared" si="9"/>
        <v>0</v>
      </c>
      <c r="T7" s="33">
        <f t="shared" si="10"/>
        <v>0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x14ac:dyDescent="0.25">
      <c r="A8" s="105" t="s">
        <v>46</v>
      </c>
      <c r="B8" s="29">
        <f t="shared" si="0"/>
        <v>90</v>
      </c>
      <c r="C8" s="30">
        <f t="shared" si="1"/>
        <v>5.3191489361702127</v>
      </c>
      <c r="D8" s="29">
        <v>90</v>
      </c>
      <c r="E8" s="30">
        <f t="shared" si="2"/>
        <v>5.3191489361702127</v>
      </c>
      <c r="F8" s="29"/>
      <c r="G8" s="30">
        <f t="shared" si="3"/>
        <v>0</v>
      </c>
      <c r="H8" s="34"/>
      <c r="I8" s="29" t="e">
        <f t="shared" si="4"/>
        <v>#DIV/0!</v>
      </c>
      <c r="J8" s="29">
        <v>400</v>
      </c>
      <c r="K8" s="30">
        <f t="shared" si="5"/>
        <v>1.2307692307692308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52</v>
      </c>
      <c r="S8" s="30">
        <f t="shared" si="9"/>
        <v>1.1461318051575931</v>
      </c>
      <c r="T8" s="33">
        <f t="shared" si="10"/>
        <v>0.30989272943980928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x14ac:dyDescent="0.25">
      <c r="A9" s="105" t="s">
        <v>47</v>
      </c>
      <c r="B9" s="29">
        <f t="shared" si="0"/>
        <v>0</v>
      </c>
      <c r="C9" s="30">
        <f t="shared" si="1"/>
        <v>0</v>
      </c>
      <c r="D9" s="51"/>
      <c r="E9" s="30">
        <f t="shared" si="2"/>
        <v>0</v>
      </c>
      <c r="F9" s="51"/>
      <c r="G9" s="30">
        <f t="shared" si="3"/>
        <v>0</v>
      </c>
      <c r="H9" s="52"/>
      <c r="I9" s="29" t="e">
        <f t="shared" si="4"/>
        <v>#DIV/0!</v>
      </c>
      <c r="J9" s="51"/>
      <c r="K9" s="30">
        <f t="shared" si="5"/>
        <v>0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0</v>
      </c>
      <c r="S9" s="30">
        <f t="shared" si="9"/>
        <v>0</v>
      </c>
      <c r="T9" s="33">
        <f t="shared" si="10"/>
        <v>0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x14ac:dyDescent="0.25">
      <c r="A10" s="105" t="s">
        <v>48</v>
      </c>
      <c r="B10" s="29">
        <f t="shared" si="0"/>
        <v>0</v>
      </c>
      <c r="C10" s="30">
        <f t="shared" si="1"/>
        <v>0</v>
      </c>
      <c r="D10" s="29"/>
      <c r="E10" s="30">
        <f t="shared" si="2"/>
        <v>0</v>
      </c>
      <c r="F10" s="29"/>
      <c r="G10" s="30">
        <f t="shared" si="3"/>
        <v>0</v>
      </c>
      <c r="H10" s="34"/>
      <c r="I10" s="29" t="e">
        <f t="shared" si="4"/>
        <v>#DIV/0!</v>
      </c>
      <c r="J10" s="29"/>
      <c r="K10" s="30">
        <f t="shared" si="5"/>
        <v>0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0</v>
      </c>
      <c r="S10" s="30">
        <f t="shared" si="9"/>
        <v>0</v>
      </c>
      <c r="T10" s="33">
        <f t="shared" si="10"/>
        <v>0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x14ac:dyDescent="0.25">
      <c r="A11" s="106" t="s">
        <v>49</v>
      </c>
      <c r="B11" s="29">
        <f t="shared" si="0"/>
        <v>0</v>
      </c>
      <c r="C11" s="30">
        <f t="shared" si="1"/>
        <v>0</v>
      </c>
      <c r="D11" s="29"/>
      <c r="E11" s="30">
        <f t="shared" si="2"/>
        <v>0</v>
      </c>
      <c r="F11" s="29"/>
      <c r="G11" s="30">
        <f t="shared" si="3"/>
        <v>0</v>
      </c>
      <c r="H11" s="34"/>
      <c r="I11" s="29" t="e">
        <f t="shared" si="4"/>
        <v>#DIV/0!</v>
      </c>
      <c r="J11" s="29"/>
      <c r="K11" s="30">
        <f t="shared" si="5"/>
        <v>0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0</v>
      </c>
      <c r="S11" s="30">
        <f t="shared" si="9"/>
        <v>0</v>
      </c>
      <c r="T11" s="33">
        <f t="shared" si="10"/>
        <v>0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x14ac:dyDescent="0.25">
      <c r="A12" s="106" t="s">
        <v>50</v>
      </c>
      <c r="B12" s="29">
        <f t="shared" si="0"/>
        <v>50</v>
      </c>
      <c r="C12" s="30">
        <f t="shared" si="1"/>
        <v>1.0444955086693126</v>
      </c>
      <c r="D12" s="29">
        <v>50</v>
      </c>
      <c r="E12" s="30">
        <f t="shared" si="2"/>
        <v>1.4388489208633095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200</v>
      </c>
      <c r="K12" s="30">
        <f t="shared" si="5"/>
        <v>0.37971847672135883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26</v>
      </c>
      <c r="S12" s="30">
        <f t="shared" si="9"/>
        <v>0.34587447576736907</v>
      </c>
      <c r="T12" s="33">
        <f t="shared" si="10"/>
        <v>8.0370942812983001E-2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x14ac:dyDescent="0.25">
      <c r="A13" s="106" t="s">
        <v>51</v>
      </c>
      <c r="B13" s="29">
        <f t="shared" si="0"/>
        <v>80</v>
      </c>
      <c r="C13" s="30">
        <f t="shared" si="1"/>
        <v>2.6118184786157359</v>
      </c>
      <c r="D13" s="29">
        <v>80</v>
      </c>
      <c r="E13" s="30">
        <f t="shared" si="2"/>
        <v>4.8780487804878048</v>
      </c>
      <c r="F13" s="29"/>
      <c r="G13" s="30">
        <f t="shared" si="3"/>
        <v>0</v>
      </c>
      <c r="H13" s="34"/>
      <c r="I13" s="29" t="e">
        <f t="shared" si="4"/>
        <v>#DIV/0!</v>
      </c>
      <c r="J13" s="29"/>
      <c r="K13" s="30">
        <f t="shared" si="5"/>
        <v>0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0</v>
      </c>
      <c r="S13" s="30">
        <f t="shared" si="9"/>
        <v>0</v>
      </c>
      <c r="T13" s="33">
        <f t="shared" si="10"/>
        <v>0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x14ac:dyDescent="0.25">
      <c r="A14" s="106" t="s">
        <v>52</v>
      </c>
      <c r="B14" s="29">
        <f t="shared" si="0"/>
        <v>0</v>
      </c>
      <c r="C14" s="30">
        <f t="shared" si="1"/>
        <v>0</v>
      </c>
      <c r="D14" s="29"/>
      <c r="E14" s="30">
        <f t="shared" si="2"/>
        <v>0</v>
      </c>
      <c r="F14" s="34"/>
      <c r="G14" s="30">
        <f t="shared" si="3"/>
        <v>0</v>
      </c>
      <c r="H14" s="34"/>
      <c r="I14" s="29" t="e">
        <f t="shared" si="4"/>
        <v>#DIV/0!</v>
      </c>
      <c r="J14" s="29"/>
      <c r="K14" s="30">
        <f t="shared" si="5"/>
        <v>0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0</v>
      </c>
      <c r="S14" s="30">
        <f t="shared" si="9"/>
        <v>0</v>
      </c>
      <c r="T14" s="33">
        <f t="shared" si="10"/>
        <v>0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x14ac:dyDescent="0.25">
      <c r="A15" s="106" t="s">
        <v>53</v>
      </c>
      <c r="B15" s="29">
        <f t="shared" si="0"/>
        <v>0</v>
      </c>
      <c r="C15" s="30">
        <f t="shared" si="1"/>
        <v>0</v>
      </c>
      <c r="D15" s="29"/>
      <c r="E15" s="30">
        <f t="shared" si="2"/>
        <v>0</v>
      </c>
      <c r="F15" s="29"/>
      <c r="G15" s="30">
        <f t="shared" si="3"/>
        <v>0</v>
      </c>
      <c r="H15" s="29"/>
      <c r="I15" s="29" t="e">
        <f t="shared" si="4"/>
        <v>#DIV/0!</v>
      </c>
      <c r="J15" s="29"/>
      <c r="K15" s="30">
        <f t="shared" si="5"/>
        <v>0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0</v>
      </c>
      <c r="S15" s="30">
        <f t="shared" si="9"/>
        <v>0</v>
      </c>
      <c r="T15" s="33">
        <f t="shared" si="10"/>
        <v>0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7.25" customHeight="1" thickBot="1" x14ac:dyDescent="0.3">
      <c r="A17" s="106" t="s">
        <v>55</v>
      </c>
      <c r="B17" s="29">
        <f t="shared" si="0"/>
        <v>739</v>
      </c>
      <c r="C17" s="30">
        <f t="shared" si="1"/>
        <v>9.7596407818277875</v>
      </c>
      <c r="D17" s="29">
        <v>739</v>
      </c>
      <c r="E17" s="30">
        <f t="shared" si="2"/>
        <v>9.7596407818277875</v>
      </c>
      <c r="F17" s="29"/>
      <c r="G17" s="121">
        <f t="shared" si="3"/>
        <v>0</v>
      </c>
      <c r="H17" s="124"/>
      <c r="I17" s="122" t="e">
        <f t="shared" si="4"/>
        <v>#DIV/0!</v>
      </c>
      <c r="J17" s="29">
        <v>2330</v>
      </c>
      <c r="K17" s="30">
        <f t="shared" si="5"/>
        <v>2.33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302.90000000000003</v>
      </c>
      <c r="S17" s="30">
        <f>R17/AF17*100</f>
        <v>2.147160983908698</v>
      </c>
      <c r="T17" s="33">
        <f>R17/AG17*10</f>
        <v>0.49220019499512518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7.25" customHeight="1" thickBot="1" x14ac:dyDescent="0.3">
      <c r="A18" s="107" t="s">
        <v>56</v>
      </c>
      <c r="B18" s="29"/>
      <c r="C18" s="30"/>
      <c r="D18" s="29"/>
      <c r="E18" s="30">
        <f t="shared" si="2"/>
        <v>0</v>
      </c>
      <c r="F18" s="29"/>
      <c r="G18" s="121">
        <f t="shared" si="3"/>
        <v>0</v>
      </c>
      <c r="H18" s="124"/>
      <c r="I18" s="122" t="e">
        <f t="shared" si="4"/>
        <v>#DIV/0!</v>
      </c>
      <c r="J18" s="29"/>
      <c r="K18" s="30">
        <f t="shared" si="5"/>
        <v>0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0</v>
      </c>
      <c r="S18" s="30">
        <f t="shared" ref="S18:S24" si="15">R18/AF18*100</f>
        <v>0</v>
      </c>
      <c r="T18" s="33">
        <f t="shared" ref="T18:T24" si="16">R18/AG18*10</f>
        <v>0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7.25" customHeight="1" thickBot="1" x14ac:dyDescent="0.3">
      <c r="A19" s="107" t="s">
        <v>57</v>
      </c>
      <c r="B19" s="29"/>
      <c r="C19" s="30"/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5.25" customHeight="1" thickBot="1" x14ac:dyDescent="0.3">
      <c r="A20" s="109" t="s">
        <v>58</v>
      </c>
      <c r="B20" s="29"/>
      <c r="C20" s="30"/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7.25" customHeight="1" thickBot="1" x14ac:dyDescent="0.3">
      <c r="A21" s="37"/>
      <c r="B21" s="29"/>
      <c r="C21" s="30"/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7.25" customHeight="1" thickBot="1" x14ac:dyDescent="0.3">
      <c r="A22" s="37"/>
      <c r="B22" s="29"/>
      <c r="C22" s="30"/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7.25" customHeight="1" thickBot="1" x14ac:dyDescent="0.3">
      <c r="A23" s="37"/>
      <c r="B23" s="29"/>
      <c r="C23" s="30"/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7.25" customHeight="1" thickBot="1" x14ac:dyDescent="0.3">
      <c r="A24" s="37"/>
      <c r="B24" s="29"/>
      <c r="C24" s="30"/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9.5" customHeight="1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8.75" customHeight="1" x14ac:dyDescent="0.2">
      <c r="A26" s="68" t="s">
        <v>37</v>
      </c>
      <c r="B26" s="69">
        <f>SUM(B5:B25)</f>
        <v>1039</v>
      </c>
      <c r="C26" s="70">
        <f t="shared" si="1"/>
        <v>2.8230627105749377</v>
      </c>
      <c r="D26" s="71">
        <f>SUM(D5:D25)</f>
        <v>1039</v>
      </c>
      <c r="E26" s="70">
        <f t="shared" si="2"/>
        <v>3.283402856781696</v>
      </c>
      <c r="F26" s="71">
        <f>SUM(F5:F25)</f>
        <v>0</v>
      </c>
      <c r="G26" s="70">
        <f t="shared" si="3"/>
        <v>0</v>
      </c>
      <c r="H26" s="71">
        <f>SUM(H5:H25)</f>
        <v>0</v>
      </c>
      <c r="I26" s="70">
        <f t="shared" si="4"/>
        <v>0</v>
      </c>
      <c r="J26" s="71">
        <f>SUM(J5:J25)</f>
        <v>3060</v>
      </c>
      <c r="K26" s="70">
        <f t="shared" si="5"/>
        <v>0.66149490065254535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397.80000000000007</v>
      </c>
      <c r="S26" s="30">
        <f t="shared" si="9"/>
        <v>0.59814001011154339</v>
      </c>
      <c r="T26" s="72">
        <f t="shared" si="10"/>
        <v>0.12472565372797394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8.75" customHeight="1" x14ac:dyDescent="0.25">
      <c r="A27" s="84" t="s">
        <v>39</v>
      </c>
      <c r="B27" s="29"/>
      <c r="C27" s="29"/>
      <c r="D27" s="64"/>
      <c r="E27" s="29"/>
      <c r="F27" s="64"/>
      <c r="G27" s="29"/>
      <c r="H27" s="64"/>
      <c r="I27" s="29"/>
      <c r="J27" s="64"/>
      <c r="K27" s="29"/>
      <c r="L27" s="64"/>
      <c r="M27" s="29"/>
      <c r="N27" s="64"/>
      <c r="O27" s="115"/>
      <c r="P27" s="29"/>
      <c r="Q27" s="64"/>
      <c r="R27" s="64"/>
      <c r="S27" s="30"/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1039</v>
      </c>
      <c r="C28" s="29"/>
      <c r="D28" s="29">
        <f>D26-D27</f>
        <v>1039</v>
      </c>
      <c r="E28" s="29"/>
      <c r="F28" s="29">
        <f>F26-F27</f>
        <v>0</v>
      </c>
      <c r="G28" s="29">
        <f>G26-G27</f>
        <v>0</v>
      </c>
      <c r="H28" s="29">
        <f>H26-H27</f>
        <v>0</v>
      </c>
      <c r="I28" s="29"/>
      <c r="J28" s="51">
        <f>J26-J27</f>
        <v>3060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0</v>
      </c>
      <c r="R28" s="51">
        <f>R26-R27</f>
        <v>397.80000000000007</v>
      </c>
      <c r="S28" s="29"/>
      <c r="T28" s="91">
        <f>T26-T27</f>
        <v>0.12472565372797394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 t="e">
        <f>B26/B27*100</f>
        <v>#DIV/0!</v>
      </c>
      <c r="C29" s="29"/>
      <c r="D29" s="29" t="e">
        <f>D26/D27*100</f>
        <v>#DIV/0!</v>
      </c>
      <c r="E29" s="29"/>
      <c r="F29" s="29" t="e">
        <f>F26/F27*100</f>
        <v>#DIV/0!</v>
      </c>
      <c r="G29" s="29"/>
      <c r="H29" s="29" t="e">
        <f>H26/H27*100</f>
        <v>#DIV/0!</v>
      </c>
      <c r="I29" s="29"/>
      <c r="J29" s="95" t="e">
        <f>J26/J27*100</f>
        <v>#DIV/0!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 t="e">
        <f>R26/R27*100</f>
        <v>#DIV/0!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ht="3" customHeight="1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96062992" right="0.19685039370078741" top="0.43307086614173229" bottom="0.55118110236220474" header="0.15748031496062992" footer="0.51181102362204722"/>
  <pageSetup paperSize="9" scale="70" orientation="landscape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5.42578125" style="1" customWidth="1"/>
    <col min="2" max="2" width="9.42578125" style="1" customWidth="1"/>
    <col min="3" max="3" width="8" style="1" customWidth="1"/>
    <col min="4" max="4" width="10.5703125" style="1" customWidth="1"/>
    <col min="5" max="5" width="9.42578125" style="1" customWidth="1"/>
    <col min="6" max="6" width="8.28515625" style="1" customWidth="1"/>
    <col min="7" max="7" width="11" style="1" customWidth="1"/>
    <col min="8" max="8" width="9.42578125" style="1" customWidth="1"/>
    <col min="9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9.710937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62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5" t="s">
        <v>3</v>
      </c>
      <c r="C2" s="332"/>
      <c r="D2" s="332"/>
      <c r="E2" s="356"/>
      <c r="F2" s="359" t="s">
        <v>4</v>
      </c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2"/>
      <c r="AB2" s="332"/>
      <c r="AC2" s="332"/>
      <c r="AD2" s="332"/>
      <c r="AE2" s="332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58"/>
      <c r="F3" s="360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49"/>
      <c r="V3" s="346"/>
      <c r="W3" s="346"/>
      <c r="X3" s="346"/>
      <c r="Y3" s="346"/>
      <c r="Z3" s="334"/>
      <c r="AA3" s="335"/>
      <c r="AB3" s="335"/>
      <c r="AC3" s="335"/>
      <c r="AD3" s="335"/>
      <c r="AE3" s="335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3"/>
      <c r="U4" s="350"/>
      <c r="V4" s="347"/>
      <c r="W4" s="347"/>
      <c r="X4" s="347"/>
      <c r="Y4" s="347"/>
      <c r="Z4" s="119" t="s">
        <v>25</v>
      </c>
      <c r="AA4" s="120" t="s">
        <v>26</v>
      </c>
      <c r="AB4" s="120" t="s">
        <v>27</v>
      </c>
      <c r="AC4" s="120" t="s">
        <v>28</v>
      </c>
      <c r="AD4" s="120" t="s">
        <v>23</v>
      </c>
      <c r="AE4" s="120" t="s">
        <v>29</v>
      </c>
      <c r="AF4" s="26" t="s">
        <v>30</v>
      </c>
      <c r="AG4" s="339"/>
      <c r="AH4" s="342"/>
      <c r="AI4" s="347"/>
      <c r="AJ4" s="347"/>
      <c r="AK4" s="347"/>
      <c r="AL4" s="347"/>
      <c r="AM4" s="14"/>
      <c r="AN4" s="118"/>
      <c r="AO4" s="11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 t="shared" ref="B5:B25" si="0">SUM(D5)</f>
        <v>128</v>
      </c>
      <c r="C5" s="30">
        <f t="shared" ref="C5:C26" si="1">B5/V5*100</f>
        <v>7.3817762399077278</v>
      </c>
      <c r="D5" s="31">
        <v>128</v>
      </c>
      <c r="E5" s="30">
        <f t="shared" ref="E5:E26" si="2">D5/W5*100</f>
        <v>8.3441981747066496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330</v>
      </c>
      <c r="K5" s="30">
        <f t="shared" ref="K5:K26" si="5">J5/AB5*100</f>
        <v>1.32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42.9</v>
      </c>
      <c r="S5" s="30">
        <f t="shared" ref="S5:S26" si="9">R5/AF5*100</f>
        <v>1.1465989576373112</v>
      </c>
      <c r="T5" s="33">
        <f t="shared" ref="T5:T26" si="10">R5/AG5*10</f>
        <v>0.24047085201793719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si="0"/>
        <v>0</v>
      </c>
      <c r="C6" s="30">
        <f t="shared" si="1"/>
        <v>0</v>
      </c>
      <c r="D6" s="46"/>
      <c r="E6" s="30">
        <f t="shared" si="2"/>
        <v>0</v>
      </c>
      <c r="F6" s="29"/>
      <c r="G6" s="30">
        <f t="shared" si="3"/>
        <v>0</v>
      </c>
      <c r="H6" s="34"/>
      <c r="I6" s="29" t="e">
        <f t="shared" si="4"/>
        <v>#DIV/0!</v>
      </c>
      <c r="J6" s="29"/>
      <c r="K6" s="30">
        <f t="shared" si="5"/>
        <v>0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0</v>
      </c>
      <c r="S6" s="30">
        <f t="shared" si="9"/>
        <v>0</v>
      </c>
      <c r="T6" s="33">
        <f t="shared" si="10"/>
        <v>0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43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0</v>
      </c>
      <c r="C7" s="30">
        <f t="shared" si="1"/>
        <v>0</v>
      </c>
      <c r="D7" s="46"/>
      <c r="E7" s="30">
        <f t="shared" si="2"/>
        <v>0</v>
      </c>
      <c r="F7" s="29"/>
      <c r="G7" s="30">
        <f t="shared" si="3"/>
        <v>0</v>
      </c>
      <c r="H7" s="34"/>
      <c r="I7" s="29" t="e">
        <f t="shared" si="4"/>
        <v>#DIV/0!</v>
      </c>
      <c r="J7" s="29"/>
      <c r="K7" s="30">
        <f t="shared" si="5"/>
        <v>0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0</v>
      </c>
      <c r="S7" s="30">
        <f t="shared" si="9"/>
        <v>0</v>
      </c>
      <c r="T7" s="33">
        <f t="shared" si="10"/>
        <v>0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130</v>
      </c>
      <c r="C8" s="30">
        <f t="shared" si="1"/>
        <v>7.6832151300236404</v>
      </c>
      <c r="D8" s="29">
        <v>130</v>
      </c>
      <c r="E8" s="30">
        <f t="shared" si="2"/>
        <v>7.6832151300236404</v>
      </c>
      <c r="F8" s="29"/>
      <c r="G8" s="30">
        <f t="shared" si="3"/>
        <v>0</v>
      </c>
      <c r="H8" s="34"/>
      <c r="I8" s="29" t="e">
        <f t="shared" si="4"/>
        <v>#DIV/0!</v>
      </c>
      <c r="J8" s="29">
        <v>754</v>
      </c>
      <c r="K8" s="30">
        <f t="shared" si="5"/>
        <v>2.3199999999999998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98.02000000000001</v>
      </c>
      <c r="S8" s="30">
        <f t="shared" si="9"/>
        <v>2.1604584527220632</v>
      </c>
      <c r="T8" s="33">
        <f t="shared" si="10"/>
        <v>0.58414779499404057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0</v>
      </c>
      <c r="C9" s="30">
        <f t="shared" si="1"/>
        <v>0</v>
      </c>
      <c r="D9" s="51"/>
      <c r="E9" s="30">
        <f t="shared" si="2"/>
        <v>0</v>
      </c>
      <c r="F9" s="51"/>
      <c r="G9" s="30">
        <f t="shared" si="3"/>
        <v>0</v>
      </c>
      <c r="H9" s="52"/>
      <c r="I9" s="29" t="e">
        <f t="shared" si="4"/>
        <v>#DIV/0!</v>
      </c>
      <c r="J9" s="51"/>
      <c r="K9" s="30">
        <f t="shared" si="5"/>
        <v>0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0</v>
      </c>
      <c r="S9" s="30">
        <f t="shared" si="9"/>
        <v>0</v>
      </c>
      <c r="T9" s="33">
        <f t="shared" si="10"/>
        <v>0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0</v>
      </c>
      <c r="C10" s="30">
        <f t="shared" si="1"/>
        <v>0</v>
      </c>
      <c r="D10" s="29"/>
      <c r="E10" s="30">
        <f t="shared" si="2"/>
        <v>0</v>
      </c>
      <c r="F10" s="29"/>
      <c r="G10" s="30">
        <f t="shared" si="3"/>
        <v>0</v>
      </c>
      <c r="H10" s="34"/>
      <c r="I10" s="29" t="e">
        <f t="shared" si="4"/>
        <v>#DIV/0!</v>
      </c>
      <c r="J10" s="29"/>
      <c r="K10" s="30">
        <f t="shared" si="5"/>
        <v>0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0</v>
      </c>
      <c r="S10" s="30">
        <f t="shared" si="9"/>
        <v>0</v>
      </c>
      <c r="T10" s="33">
        <f t="shared" si="10"/>
        <v>0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0</v>
      </c>
      <c r="C11" s="30">
        <f t="shared" si="1"/>
        <v>0</v>
      </c>
      <c r="D11" s="29"/>
      <c r="E11" s="30">
        <f t="shared" si="2"/>
        <v>0</v>
      </c>
      <c r="F11" s="29"/>
      <c r="G11" s="30">
        <f t="shared" si="3"/>
        <v>0</v>
      </c>
      <c r="H11" s="34"/>
      <c r="I11" s="29" t="e">
        <f t="shared" si="4"/>
        <v>#DIV/0!</v>
      </c>
      <c r="J11" s="29"/>
      <c r="K11" s="30">
        <f t="shared" si="5"/>
        <v>0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0</v>
      </c>
      <c r="S11" s="30">
        <f t="shared" si="9"/>
        <v>0</v>
      </c>
      <c r="T11" s="33">
        <f t="shared" si="10"/>
        <v>0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180</v>
      </c>
      <c r="C12" s="30">
        <f t="shared" si="1"/>
        <v>3.7601838312095257</v>
      </c>
      <c r="D12" s="29">
        <v>180</v>
      </c>
      <c r="E12" s="30">
        <f t="shared" si="2"/>
        <v>5.1798561151079134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700</v>
      </c>
      <c r="K12" s="30">
        <f t="shared" si="5"/>
        <v>1.3290146685247557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91</v>
      </c>
      <c r="S12" s="30">
        <f t="shared" si="9"/>
        <v>1.2105606651857919</v>
      </c>
      <c r="T12" s="33">
        <f t="shared" si="10"/>
        <v>0.28129829984544047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130</v>
      </c>
      <c r="C13" s="30">
        <f t="shared" si="1"/>
        <v>4.2442050277505716</v>
      </c>
      <c r="D13" s="29">
        <v>130</v>
      </c>
      <c r="E13" s="30">
        <f t="shared" si="2"/>
        <v>7.9268292682926829</v>
      </c>
      <c r="F13" s="29"/>
      <c r="G13" s="30">
        <f t="shared" si="3"/>
        <v>0</v>
      </c>
      <c r="H13" s="34"/>
      <c r="I13" s="29" t="e">
        <f t="shared" si="4"/>
        <v>#DIV/0!</v>
      </c>
      <c r="J13" s="29">
        <v>500</v>
      </c>
      <c r="K13" s="30">
        <f t="shared" si="5"/>
        <v>1.0512373063095264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65</v>
      </c>
      <c r="S13" s="30">
        <f t="shared" si="9"/>
        <v>0.94307593647440491</v>
      </c>
      <c r="T13" s="33">
        <f t="shared" si="10"/>
        <v>0.2140270003292723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0</v>
      </c>
      <c r="C14" s="30">
        <f t="shared" si="1"/>
        <v>0</v>
      </c>
      <c r="D14" s="29"/>
      <c r="E14" s="30">
        <f t="shared" si="2"/>
        <v>0</v>
      </c>
      <c r="F14" s="34"/>
      <c r="G14" s="30">
        <f t="shared" si="3"/>
        <v>0</v>
      </c>
      <c r="H14" s="34"/>
      <c r="I14" s="29" t="e">
        <f t="shared" si="4"/>
        <v>#DIV/0!</v>
      </c>
      <c r="J14" s="29"/>
      <c r="K14" s="30">
        <f t="shared" si="5"/>
        <v>0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0</v>
      </c>
      <c r="S14" s="30">
        <f t="shared" si="9"/>
        <v>0</v>
      </c>
      <c r="T14" s="33">
        <f t="shared" si="10"/>
        <v>0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0</v>
      </c>
      <c r="C15" s="30">
        <f t="shared" si="1"/>
        <v>0</v>
      </c>
      <c r="D15" s="29"/>
      <c r="E15" s="30">
        <f t="shared" si="2"/>
        <v>0</v>
      </c>
      <c r="F15" s="29"/>
      <c r="G15" s="30">
        <f t="shared" si="3"/>
        <v>0</v>
      </c>
      <c r="H15" s="29"/>
      <c r="I15" s="29" t="e">
        <f t="shared" si="4"/>
        <v>#DIV/0!</v>
      </c>
      <c r="J15" s="29"/>
      <c r="K15" s="30">
        <f t="shared" si="5"/>
        <v>0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0</v>
      </c>
      <c r="S15" s="30">
        <f t="shared" si="9"/>
        <v>0</v>
      </c>
      <c r="T15" s="33">
        <f t="shared" si="10"/>
        <v>0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1002</v>
      </c>
      <c r="C17" s="30">
        <f t="shared" si="1"/>
        <v>13.232963549920761</v>
      </c>
      <c r="D17" s="29">
        <v>1002</v>
      </c>
      <c r="E17" s="30">
        <f t="shared" si="2"/>
        <v>13.232963549920761</v>
      </c>
      <c r="F17" s="29"/>
      <c r="G17" s="121">
        <f t="shared" si="3"/>
        <v>0</v>
      </c>
      <c r="H17" s="124"/>
      <c r="I17" s="122" t="e">
        <f t="shared" si="4"/>
        <v>#DIV/0!</v>
      </c>
      <c r="J17" s="29">
        <v>3703</v>
      </c>
      <c r="K17" s="30">
        <f t="shared" si="5"/>
        <v>3.7029999999999998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481.39000000000004</v>
      </c>
      <c r="S17" s="30">
        <f>R17/AF17*100</f>
        <v>3.4124193662720641</v>
      </c>
      <c r="T17" s="33">
        <f>R17/AG17*10</f>
        <v>0.78223919402014952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/>
      <c r="C18" s="30"/>
      <c r="D18" s="29"/>
      <c r="E18" s="30">
        <f t="shared" si="2"/>
        <v>0</v>
      </c>
      <c r="F18" s="29"/>
      <c r="G18" s="121">
        <f t="shared" si="3"/>
        <v>0</v>
      </c>
      <c r="H18" s="124"/>
      <c r="I18" s="122" t="e">
        <f t="shared" si="4"/>
        <v>#DIV/0!</v>
      </c>
      <c r="J18" s="29"/>
      <c r="K18" s="30">
        <f t="shared" si="5"/>
        <v>0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0</v>
      </c>
      <c r="S18" s="30">
        <f t="shared" ref="S18:S24" si="15">R18/AF18*100</f>
        <v>0</v>
      </c>
      <c r="T18" s="33">
        <f t="shared" ref="T18:T24" si="16">R18/AG18*10</f>
        <v>0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/>
      <c r="C19" s="30"/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/>
      <c r="C20" s="30"/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/>
      <c r="C21" s="30"/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/>
      <c r="C22" s="30"/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/>
      <c r="C23" s="30"/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/>
      <c r="C24" s="30"/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f>SUM(B5:B25)</f>
        <v>1570</v>
      </c>
      <c r="C26" s="70">
        <f t="shared" si="1"/>
        <v>4.2658406694924471</v>
      </c>
      <c r="D26" s="71">
        <f>SUM(D5:D25)</f>
        <v>1570</v>
      </c>
      <c r="E26" s="70">
        <f t="shared" si="2"/>
        <v>4.9614460877259514</v>
      </c>
      <c r="F26" s="71">
        <f>SUM(F5:F25)</f>
        <v>0</v>
      </c>
      <c r="G26" s="70">
        <f t="shared" si="3"/>
        <v>0</v>
      </c>
      <c r="H26" s="71">
        <f>SUM(H5:H25)</f>
        <v>0</v>
      </c>
      <c r="I26" s="70">
        <f t="shared" si="4"/>
        <v>0</v>
      </c>
      <c r="J26" s="71">
        <f>SUM(J5:J25)</f>
        <v>5987</v>
      </c>
      <c r="K26" s="70">
        <f t="shared" si="5"/>
        <v>1.2942385523551596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778.31000000000006</v>
      </c>
      <c r="S26" s="30">
        <f t="shared" si="9"/>
        <v>1.170282431548304</v>
      </c>
      <c r="T26" s="72">
        <f t="shared" si="10"/>
        <v>0.2440302251207124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/>
      <c r="C27" s="29"/>
      <c r="D27" s="64"/>
      <c r="E27" s="29"/>
      <c r="F27" s="64"/>
      <c r="G27" s="29"/>
      <c r="H27" s="64"/>
      <c r="I27" s="29"/>
      <c r="J27" s="64"/>
      <c r="K27" s="29"/>
      <c r="L27" s="64"/>
      <c r="M27" s="29"/>
      <c r="N27" s="64"/>
      <c r="O27" s="115"/>
      <c r="P27" s="29"/>
      <c r="Q27" s="64"/>
      <c r="R27" s="64"/>
      <c r="S27" s="30"/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1570</v>
      </c>
      <c r="C28" s="29"/>
      <c r="D28" s="29">
        <f>D26-D27</f>
        <v>1570</v>
      </c>
      <c r="E28" s="29"/>
      <c r="F28" s="29">
        <f>F26-F27</f>
        <v>0</v>
      </c>
      <c r="G28" s="29">
        <f>G26-G27</f>
        <v>0</v>
      </c>
      <c r="H28" s="29">
        <f>H26-H27</f>
        <v>0</v>
      </c>
      <c r="I28" s="29"/>
      <c r="J28" s="51">
        <f>J26-J27</f>
        <v>5987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0</v>
      </c>
      <c r="R28" s="51">
        <f>R26-R27</f>
        <v>778.31000000000006</v>
      </c>
      <c r="S28" s="29"/>
      <c r="T28" s="91">
        <f>T26-T27</f>
        <v>0.2440302251207124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 t="e">
        <f>B26/B27*100</f>
        <v>#DIV/0!</v>
      </c>
      <c r="C29" s="29"/>
      <c r="D29" s="29" t="e">
        <f>D26/D27*100</f>
        <v>#DIV/0!</v>
      </c>
      <c r="E29" s="29"/>
      <c r="F29" s="29" t="e">
        <f>F26/F27*100</f>
        <v>#DIV/0!</v>
      </c>
      <c r="G29" s="29"/>
      <c r="H29" s="29" t="e">
        <f>H26/H27*100</f>
        <v>#DIV/0!</v>
      </c>
      <c r="I29" s="29"/>
      <c r="J29" s="95" t="e">
        <f>J26/J27*100</f>
        <v>#DIV/0!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 t="e">
        <f>R26/R27*100</f>
        <v>#DIV/0!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55118110236220474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5.42578125" style="1" customWidth="1"/>
    <col min="2" max="2" width="9.42578125" style="1" customWidth="1"/>
    <col min="3" max="3" width="8" style="1" customWidth="1"/>
    <col min="4" max="4" width="10.5703125" style="1" customWidth="1"/>
    <col min="5" max="5" width="9.42578125" style="1" customWidth="1"/>
    <col min="6" max="6" width="8.28515625" style="1" customWidth="1"/>
    <col min="7" max="7" width="11" style="1" customWidth="1"/>
    <col min="8" max="8" width="9.42578125" style="1" customWidth="1"/>
    <col min="9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9.710937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63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5" t="s">
        <v>3</v>
      </c>
      <c r="C2" s="332"/>
      <c r="D2" s="332"/>
      <c r="E2" s="356"/>
      <c r="F2" s="359" t="s">
        <v>4</v>
      </c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2"/>
      <c r="AB2" s="332"/>
      <c r="AC2" s="332"/>
      <c r="AD2" s="332"/>
      <c r="AE2" s="332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58"/>
      <c r="F3" s="360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49"/>
      <c r="V3" s="346"/>
      <c r="W3" s="346"/>
      <c r="X3" s="346"/>
      <c r="Y3" s="346"/>
      <c r="Z3" s="334"/>
      <c r="AA3" s="335"/>
      <c r="AB3" s="335"/>
      <c r="AC3" s="335"/>
      <c r="AD3" s="335"/>
      <c r="AE3" s="335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3"/>
      <c r="U4" s="350"/>
      <c r="V4" s="347"/>
      <c r="W4" s="347"/>
      <c r="X4" s="347"/>
      <c r="Y4" s="347"/>
      <c r="Z4" s="125" t="s">
        <v>25</v>
      </c>
      <c r="AA4" s="126" t="s">
        <v>26</v>
      </c>
      <c r="AB4" s="126" t="s">
        <v>27</v>
      </c>
      <c r="AC4" s="126" t="s">
        <v>28</v>
      </c>
      <c r="AD4" s="126" t="s">
        <v>23</v>
      </c>
      <c r="AE4" s="126" t="s">
        <v>29</v>
      </c>
      <c r="AF4" s="26" t="s">
        <v>30</v>
      </c>
      <c r="AG4" s="339"/>
      <c r="AH4" s="342"/>
      <c r="AI4" s="347"/>
      <c r="AJ4" s="347"/>
      <c r="AK4" s="347"/>
      <c r="AL4" s="347"/>
      <c r="AM4" s="14"/>
      <c r="AN4" s="127"/>
      <c r="AO4" s="127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 t="shared" ref="B5:B25" si="0">SUM(D5)</f>
        <v>128</v>
      </c>
      <c r="C5" s="30">
        <f t="shared" ref="C5:C26" si="1">B5/V5*100</f>
        <v>7.3817762399077278</v>
      </c>
      <c r="D5" s="31">
        <v>128</v>
      </c>
      <c r="E5" s="30">
        <f t="shared" ref="E5:E26" si="2">D5/W5*100</f>
        <v>8.3441981747066496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330</v>
      </c>
      <c r="K5" s="30">
        <f t="shared" ref="K5:K26" si="5">J5/AB5*100</f>
        <v>1.32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42.9</v>
      </c>
      <c r="S5" s="30">
        <f t="shared" ref="S5:S26" si="9">R5/AF5*100</f>
        <v>1.1465989576373112</v>
      </c>
      <c r="T5" s="33">
        <f t="shared" ref="T5:T26" si="10">R5/AG5*10</f>
        <v>0.24047085201793719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si="0"/>
        <v>0</v>
      </c>
      <c r="C6" s="30">
        <f t="shared" si="1"/>
        <v>0</v>
      </c>
      <c r="D6" s="46"/>
      <c r="E6" s="30">
        <f t="shared" si="2"/>
        <v>0</v>
      </c>
      <c r="F6" s="29"/>
      <c r="G6" s="30">
        <f t="shared" si="3"/>
        <v>0</v>
      </c>
      <c r="H6" s="34"/>
      <c r="I6" s="29" t="e">
        <f t="shared" si="4"/>
        <v>#DIV/0!</v>
      </c>
      <c r="J6" s="29"/>
      <c r="K6" s="30">
        <f t="shared" si="5"/>
        <v>0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0</v>
      </c>
      <c r="S6" s="30">
        <f t="shared" si="9"/>
        <v>0</v>
      </c>
      <c r="T6" s="33">
        <f t="shared" si="10"/>
        <v>0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43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0</v>
      </c>
      <c r="C7" s="30">
        <f t="shared" si="1"/>
        <v>0</v>
      </c>
      <c r="D7" s="46"/>
      <c r="E7" s="30">
        <f t="shared" si="2"/>
        <v>0</v>
      </c>
      <c r="F7" s="29"/>
      <c r="G7" s="30">
        <f t="shared" si="3"/>
        <v>0</v>
      </c>
      <c r="H7" s="34"/>
      <c r="I7" s="29" t="e">
        <f t="shared" si="4"/>
        <v>#DIV/0!</v>
      </c>
      <c r="J7" s="29"/>
      <c r="K7" s="30">
        <f t="shared" si="5"/>
        <v>0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0</v>
      </c>
      <c r="S7" s="30">
        <f t="shared" si="9"/>
        <v>0</v>
      </c>
      <c r="T7" s="33">
        <f t="shared" si="10"/>
        <v>0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166</v>
      </c>
      <c r="C8" s="30">
        <f t="shared" si="1"/>
        <v>9.8108747044917255</v>
      </c>
      <c r="D8" s="29">
        <v>166</v>
      </c>
      <c r="E8" s="30">
        <f t="shared" si="2"/>
        <v>9.8108747044917255</v>
      </c>
      <c r="F8" s="29"/>
      <c r="G8" s="30">
        <f t="shared" si="3"/>
        <v>0</v>
      </c>
      <c r="H8" s="34"/>
      <c r="I8" s="29" t="e">
        <f t="shared" si="4"/>
        <v>#DIV/0!</v>
      </c>
      <c r="J8" s="29">
        <v>1246</v>
      </c>
      <c r="K8" s="30">
        <f t="shared" si="5"/>
        <v>3.8338461538461535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161.98000000000002</v>
      </c>
      <c r="S8" s="30">
        <f t="shared" si="9"/>
        <v>3.570200573065903</v>
      </c>
      <c r="T8" s="33">
        <f t="shared" si="10"/>
        <v>0.96531585220500604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0</v>
      </c>
      <c r="C9" s="30">
        <f t="shared" si="1"/>
        <v>0</v>
      </c>
      <c r="D9" s="51"/>
      <c r="E9" s="30">
        <f t="shared" si="2"/>
        <v>0</v>
      </c>
      <c r="F9" s="51"/>
      <c r="G9" s="30">
        <f t="shared" si="3"/>
        <v>0</v>
      </c>
      <c r="H9" s="52"/>
      <c r="I9" s="29" t="e">
        <f t="shared" si="4"/>
        <v>#DIV/0!</v>
      </c>
      <c r="J9" s="51"/>
      <c r="K9" s="30">
        <f t="shared" si="5"/>
        <v>0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0</v>
      </c>
      <c r="S9" s="30">
        <f t="shared" si="9"/>
        <v>0</v>
      </c>
      <c r="T9" s="33">
        <f t="shared" si="10"/>
        <v>0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0</v>
      </c>
      <c r="C10" s="30">
        <f t="shared" si="1"/>
        <v>0</v>
      </c>
      <c r="D10" s="29"/>
      <c r="E10" s="30">
        <f t="shared" si="2"/>
        <v>0</v>
      </c>
      <c r="F10" s="29"/>
      <c r="G10" s="30">
        <f t="shared" si="3"/>
        <v>0</v>
      </c>
      <c r="H10" s="34"/>
      <c r="I10" s="29" t="e">
        <f t="shared" si="4"/>
        <v>#DIV/0!</v>
      </c>
      <c r="J10" s="29"/>
      <c r="K10" s="30">
        <f t="shared" si="5"/>
        <v>0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0</v>
      </c>
      <c r="S10" s="30">
        <f t="shared" si="9"/>
        <v>0</v>
      </c>
      <c r="T10" s="33">
        <f t="shared" si="10"/>
        <v>0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0</v>
      </c>
      <c r="C11" s="30">
        <f t="shared" si="1"/>
        <v>0</v>
      </c>
      <c r="D11" s="29"/>
      <c r="E11" s="30">
        <f t="shared" si="2"/>
        <v>0</v>
      </c>
      <c r="F11" s="29"/>
      <c r="G11" s="30">
        <f t="shared" si="3"/>
        <v>0</v>
      </c>
      <c r="H11" s="34"/>
      <c r="I11" s="29" t="e">
        <f t="shared" si="4"/>
        <v>#DIV/0!</v>
      </c>
      <c r="J11" s="29"/>
      <c r="K11" s="30">
        <f t="shared" si="5"/>
        <v>0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0</v>
      </c>
      <c r="S11" s="30">
        <f t="shared" si="9"/>
        <v>0</v>
      </c>
      <c r="T11" s="33">
        <f t="shared" si="10"/>
        <v>0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280</v>
      </c>
      <c r="C12" s="30">
        <f t="shared" si="1"/>
        <v>5.8491748485481514</v>
      </c>
      <c r="D12" s="29">
        <v>280</v>
      </c>
      <c r="E12" s="30">
        <f t="shared" si="2"/>
        <v>8.057553956834532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1300</v>
      </c>
      <c r="K12" s="30">
        <f t="shared" si="5"/>
        <v>2.468170098688832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169</v>
      </c>
      <c r="S12" s="30">
        <f t="shared" si="9"/>
        <v>2.2481840924878993</v>
      </c>
      <c r="T12" s="33">
        <f t="shared" si="10"/>
        <v>0.52241112828438951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180</v>
      </c>
      <c r="C13" s="30">
        <f t="shared" si="1"/>
        <v>5.8765915768854065</v>
      </c>
      <c r="D13" s="29">
        <v>180</v>
      </c>
      <c r="E13" s="30">
        <f t="shared" si="2"/>
        <v>10.975609756097562</v>
      </c>
      <c r="F13" s="29"/>
      <c r="G13" s="30">
        <f t="shared" si="3"/>
        <v>0</v>
      </c>
      <c r="H13" s="34"/>
      <c r="I13" s="29" t="e">
        <f t="shared" si="4"/>
        <v>#DIV/0!</v>
      </c>
      <c r="J13" s="29">
        <v>900</v>
      </c>
      <c r="K13" s="30">
        <f t="shared" si="5"/>
        <v>1.8922271513571474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117</v>
      </c>
      <c r="S13" s="30">
        <f t="shared" si="9"/>
        <v>1.6975366856539289</v>
      </c>
      <c r="T13" s="33">
        <f t="shared" si="10"/>
        <v>0.38524860059269017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0</v>
      </c>
      <c r="C14" s="30">
        <f t="shared" si="1"/>
        <v>0</v>
      </c>
      <c r="D14" s="29"/>
      <c r="E14" s="30">
        <f t="shared" si="2"/>
        <v>0</v>
      </c>
      <c r="F14" s="34"/>
      <c r="G14" s="30">
        <f t="shared" si="3"/>
        <v>0</v>
      </c>
      <c r="H14" s="34"/>
      <c r="I14" s="29" t="e">
        <f t="shared" si="4"/>
        <v>#DIV/0!</v>
      </c>
      <c r="J14" s="29"/>
      <c r="K14" s="30">
        <f t="shared" si="5"/>
        <v>0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0</v>
      </c>
      <c r="S14" s="30">
        <f t="shared" si="9"/>
        <v>0</v>
      </c>
      <c r="T14" s="33">
        <f t="shared" si="10"/>
        <v>0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0</v>
      </c>
      <c r="C15" s="30">
        <f t="shared" si="1"/>
        <v>0</v>
      </c>
      <c r="D15" s="29"/>
      <c r="E15" s="30">
        <f t="shared" si="2"/>
        <v>0</v>
      </c>
      <c r="F15" s="29"/>
      <c r="G15" s="30">
        <f t="shared" si="3"/>
        <v>0</v>
      </c>
      <c r="H15" s="29"/>
      <c r="I15" s="29" t="e">
        <f t="shared" si="4"/>
        <v>#DIV/0!</v>
      </c>
      <c r="J15" s="29"/>
      <c r="K15" s="30">
        <f t="shared" si="5"/>
        <v>0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0</v>
      </c>
      <c r="S15" s="30">
        <f t="shared" si="9"/>
        <v>0</v>
      </c>
      <c r="T15" s="33">
        <f t="shared" si="10"/>
        <v>0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1176</v>
      </c>
      <c r="C17" s="30">
        <f t="shared" si="1"/>
        <v>15.530903328050712</v>
      </c>
      <c r="D17" s="29">
        <v>1176</v>
      </c>
      <c r="E17" s="30">
        <f t="shared" si="2"/>
        <v>15.530903328050712</v>
      </c>
      <c r="F17" s="29"/>
      <c r="G17" s="121">
        <f t="shared" si="3"/>
        <v>0</v>
      </c>
      <c r="H17" s="124"/>
      <c r="I17" s="122" t="e">
        <f t="shared" si="4"/>
        <v>#DIV/0!</v>
      </c>
      <c r="J17" s="29">
        <v>4878</v>
      </c>
      <c r="K17" s="30">
        <f t="shared" si="5"/>
        <v>4.8780000000000001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634.14</v>
      </c>
      <c r="S17" s="30">
        <f>R17/AF17*100</f>
        <v>4.4952151414191537</v>
      </c>
      <c r="T17" s="33">
        <f>R17/AG17*10</f>
        <v>1.0304517387065324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/>
      <c r="C18" s="30"/>
      <c r="D18" s="29"/>
      <c r="E18" s="30">
        <f t="shared" si="2"/>
        <v>0</v>
      </c>
      <c r="F18" s="29"/>
      <c r="G18" s="121">
        <f t="shared" si="3"/>
        <v>0</v>
      </c>
      <c r="H18" s="124"/>
      <c r="I18" s="122" t="e">
        <f t="shared" si="4"/>
        <v>#DIV/0!</v>
      </c>
      <c r="J18" s="29"/>
      <c r="K18" s="30">
        <f t="shared" si="5"/>
        <v>0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0</v>
      </c>
      <c r="S18" s="30">
        <f t="shared" ref="S18:S24" si="15">R18/AF18*100</f>
        <v>0</v>
      </c>
      <c r="T18" s="33">
        <f t="shared" ref="T18:T24" si="16">R18/AG18*10</f>
        <v>0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/>
      <c r="C19" s="30"/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/>
      <c r="C20" s="30"/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/>
      <c r="C21" s="30"/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/>
      <c r="C22" s="30"/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/>
      <c r="C23" s="30"/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/>
      <c r="C24" s="30"/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f>SUM(B5:B25)</f>
        <v>1930</v>
      </c>
      <c r="C26" s="70">
        <f t="shared" si="1"/>
        <v>5.2439952179110971</v>
      </c>
      <c r="D26" s="71">
        <f>SUM(D5:D25)</f>
        <v>1930</v>
      </c>
      <c r="E26" s="70">
        <f t="shared" si="2"/>
        <v>6.099102515484768</v>
      </c>
      <c r="F26" s="71">
        <f>SUM(F5:F25)</f>
        <v>0</v>
      </c>
      <c r="G26" s="70">
        <f t="shared" si="3"/>
        <v>0</v>
      </c>
      <c r="H26" s="71">
        <f>SUM(H5:H25)</f>
        <v>0</v>
      </c>
      <c r="I26" s="70">
        <f t="shared" si="4"/>
        <v>0</v>
      </c>
      <c r="J26" s="71">
        <f>SUM(J5:J25)</f>
        <v>8654</v>
      </c>
      <c r="K26" s="70">
        <f t="shared" si="5"/>
        <v>1.8707767549827212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1125.02</v>
      </c>
      <c r="S26" s="30">
        <f t="shared" si="9"/>
        <v>1.6916024991847369</v>
      </c>
      <c r="T26" s="72">
        <f t="shared" si="10"/>
        <v>0.35273719194832881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/>
      <c r="C27" s="29"/>
      <c r="D27" s="64"/>
      <c r="E27" s="29"/>
      <c r="F27" s="64"/>
      <c r="G27" s="29"/>
      <c r="H27" s="64"/>
      <c r="I27" s="29"/>
      <c r="J27" s="64"/>
      <c r="K27" s="29"/>
      <c r="L27" s="64"/>
      <c r="M27" s="29"/>
      <c r="N27" s="64"/>
      <c r="O27" s="115"/>
      <c r="P27" s="29"/>
      <c r="Q27" s="64"/>
      <c r="R27" s="64"/>
      <c r="S27" s="30"/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1930</v>
      </c>
      <c r="C28" s="29"/>
      <c r="D28" s="29">
        <f>D26-D27</f>
        <v>1930</v>
      </c>
      <c r="E28" s="29"/>
      <c r="F28" s="29">
        <f>F26-F27</f>
        <v>0</v>
      </c>
      <c r="G28" s="29">
        <f>G26-G27</f>
        <v>0</v>
      </c>
      <c r="H28" s="29">
        <f>H26-H27</f>
        <v>0</v>
      </c>
      <c r="I28" s="29"/>
      <c r="J28" s="51">
        <f>J26-J27</f>
        <v>8654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0</v>
      </c>
      <c r="R28" s="51">
        <f>R26-R27</f>
        <v>1125.02</v>
      </c>
      <c r="S28" s="29"/>
      <c r="T28" s="91">
        <f>T26-T27</f>
        <v>0.35273719194832881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 t="e">
        <f>B26/B27*100</f>
        <v>#DIV/0!</v>
      </c>
      <c r="C29" s="29"/>
      <c r="D29" s="29" t="e">
        <f>D26/D27*100</f>
        <v>#DIV/0!</v>
      </c>
      <c r="E29" s="29"/>
      <c r="F29" s="29" t="e">
        <f>F26/F27*100</f>
        <v>#DIV/0!</v>
      </c>
      <c r="G29" s="29"/>
      <c r="H29" s="29" t="e">
        <f>H26/H27*100</f>
        <v>#DIV/0!</v>
      </c>
      <c r="I29" s="29"/>
      <c r="J29" s="95" t="e">
        <f>J26/J27*100</f>
        <v>#DIV/0!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 t="e">
        <f>R26/R27*100</f>
        <v>#DIV/0!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15748031496062992" bottom="0.15748031496062992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topLeftCell="N1" workbookViewId="0">
      <selection activeCell="T26" sqref="T26"/>
    </sheetView>
  </sheetViews>
  <sheetFormatPr defaultColWidth="9" defaultRowHeight="12.75" x14ac:dyDescent="0.2"/>
  <cols>
    <col min="1" max="1" width="25.42578125" style="1" customWidth="1"/>
    <col min="2" max="2" width="9.42578125" style="1" customWidth="1"/>
    <col min="3" max="3" width="8" style="1" customWidth="1"/>
    <col min="4" max="4" width="10.5703125" style="1" customWidth="1"/>
    <col min="5" max="5" width="9.42578125" style="1" customWidth="1"/>
    <col min="6" max="6" width="8.28515625" style="1" customWidth="1"/>
    <col min="7" max="7" width="11" style="1" customWidth="1"/>
    <col min="8" max="8" width="9.42578125" style="1" customWidth="1"/>
    <col min="9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9.710937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64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5" t="s">
        <v>3</v>
      </c>
      <c r="C2" s="332"/>
      <c r="D2" s="332"/>
      <c r="E2" s="356"/>
      <c r="F2" s="359" t="s">
        <v>4</v>
      </c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2"/>
      <c r="AB2" s="332"/>
      <c r="AC2" s="332"/>
      <c r="AD2" s="332"/>
      <c r="AE2" s="332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58"/>
      <c r="F3" s="360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49"/>
      <c r="V3" s="346"/>
      <c r="W3" s="346"/>
      <c r="X3" s="346"/>
      <c r="Y3" s="346"/>
      <c r="Z3" s="334"/>
      <c r="AA3" s="335"/>
      <c r="AB3" s="335"/>
      <c r="AC3" s="335"/>
      <c r="AD3" s="335"/>
      <c r="AE3" s="335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3"/>
      <c r="U4" s="350"/>
      <c r="V4" s="347"/>
      <c r="W4" s="347"/>
      <c r="X4" s="347"/>
      <c r="Y4" s="347"/>
      <c r="Z4" s="129" t="s">
        <v>25</v>
      </c>
      <c r="AA4" s="130" t="s">
        <v>26</v>
      </c>
      <c r="AB4" s="130" t="s">
        <v>27</v>
      </c>
      <c r="AC4" s="130" t="s">
        <v>28</v>
      </c>
      <c r="AD4" s="130" t="s">
        <v>23</v>
      </c>
      <c r="AE4" s="130" t="s">
        <v>29</v>
      </c>
      <c r="AF4" s="26" t="s">
        <v>30</v>
      </c>
      <c r="AG4" s="339"/>
      <c r="AH4" s="342"/>
      <c r="AI4" s="347"/>
      <c r="AJ4" s="347"/>
      <c r="AK4" s="347"/>
      <c r="AL4" s="347"/>
      <c r="AM4" s="14"/>
      <c r="AN4" s="128"/>
      <c r="AO4" s="1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 t="shared" ref="B5:B25" si="0">SUM(D5)</f>
        <v>408</v>
      </c>
      <c r="C5" s="30">
        <f t="shared" ref="C5:C26" si="1">B5/V5*100</f>
        <v>23.52941176470588</v>
      </c>
      <c r="D5" s="31">
        <v>408</v>
      </c>
      <c r="E5" s="30">
        <f t="shared" ref="E5:E26" si="2">D5/W5*100</f>
        <v>26.597131681877446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1413</v>
      </c>
      <c r="K5" s="30">
        <f t="shared" ref="K5:K26" si="5">J5/AB5*100</f>
        <v>5.6520000000000001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183.69</v>
      </c>
      <c r="S5" s="30">
        <f t="shared" ref="S5:S26" si="9">R5/AF5*100</f>
        <v>4.9095282640652149</v>
      </c>
      <c r="T5" s="33">
        <f t="shared" ref="T5:T26" si="10">R5/AG5*10</f>
        <v>1.0296524663677129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si="0"/>
        <v>0</v>
      </c>
      <c r="C6" s="30">
        <f t="shared" si="1"/>
        <v>0</v>
      </c>
      <c r="D6" s="46"/>
      <c r="E6" s="30">
        <f t="shared" si="2"/>
        <v>0</v>
      </c>
      <c r="F6" s="29"/>
      <c r="G6" s="30">
        <f t="shared" si="3"/>
        <v>0</v>
      </c>
      <c r="H6" s="34"/>
      <c r="I6" s="29" t="e">
        <f t="shared" si="4"/>
        <v>#DIV/0!</v>
      </c>
      <c r="J6" s="29"/>
      <c r="K6" s="30">
        <f t="shared" si="5"/>
        <v>0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0</v>
      </c>
      <c r="S6" s="30">
        <f t="shared" si="9"/>
        <v>0</v>
      </c>
      <c r="T6" s="33">
        <f t="shared" si="10"/>
        <v>0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43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0</v>
      </c>
      <c r="C7" s="30">
        <f t="shared" si="1"/>
        <v>0</v>
      </c>
      <c r="D7" s="46"/>
      <c r="E7" s="30">
        <f t="shared" si="2"/>
        <v>0</v>
      </c>
      <c r="F7" s="29"/>
      <c r="G7" s="30">
        <f t="shared" si="3"/>
        <v>0</v>
      </c>
      <c r="H7" s="34"/>
      <c r="I7" s="29" t="e">
        <f t="shared" si="4"/>
        <v>#DIV/0!</v>
      </c>
      <c r="J7" s="29"/>
      <c r="K7" s="30">
        <f t="shared" si="5"/>
        <v>0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0</v>
      </c>
      <c r="S7" s="30">
        <f t="shared" si="9"/>
        <v>0</v>
      </c>
      <c r="T7" s="33">
        <f t="shared" si="10"/>
        <v>0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292</v>
      </c>
      <c r="C8" s="30">
        <f t="shared" si="1"/>
        <v>17.257683215130022</v>
      </c>
      <c r="D8" s="29">
        <v>292</v>
      </c>
      <c r="E8" s="30">
        <f t="shared" si="2"/>
        <v>17.257683215130022</v>
      </c>
      <c r="F8" s="29"/>
      <c r="G8" s="30">
        <f t="shared" si="3"/>
        <v>0</v>
      </c>
      <c r="H8" s="34"/>
      <c r="I8" s="29" t="e">
        <f t="shared" si="4"/>
        <v>#DIV/0!</v>
      </c>
      <c r="J8" s="29">
        <v>2336</v>
      </c>
      <c r="K8" s="30">
        <f t="shared" si="5"/>
        <v>7.1876923076923074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303.68</v>
      </c>
      <c r="S8" s="30">
        <f t="shared" si="9"/>
        <v>6.6934097421203447</v>
      </c>
      <c r="T8" s="33">
        <f t="shared" si="10"/>
        <v>1.8097735399284864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23</v>
      </c>
      <c r="C9" s="30">
        <f t="shared" si="1"/>
        <v>0.95198675496688745</v>
      </c>
      <c r="D9" s="51">
        <v>23</v>
      </c>
      <c r="E9" s="30">
        <f t="shared" si="2"/>
        <v>1.0874704491725768</v>
      </c>
      <c r="F9" s="51"/>
      <c r="G9" s="30">
        <f t="shared" si="3"/>
        <v>0</v>
      </c>
      <c r="H9" s="52"/>
      <c r="I9" s="29" t="e">
        <f t="shared" si="4"/>
        <v>#DIV/0!</v>
      </c>
      <c r="J9" s="51">
        <v>303</v>
      </c>
      <c r="K9" s="30">
        <f t="shared" si="5"/>
        <v>0.84166666666666656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39.39</v>
      </c>
      <c r="S9" s="30">
        <f t="shared" si="9"/>
        <v>0.79963459196102316</v>
      </c>
      <c r="T9" s="33">
        <f t="shared" si="10"/>
        <v>0.18846889952153112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100</v>
      </c>
      <c r="C10" s="30">
        <f t="shared" si="1"/>
        <v>2.604166666666667</v>
      </c>
      <c r="D10" s="29">
        <v>100</v>
      </c>
      <c r="E10" s="30">
        <f t="shared" si="2"/>
        <v>2.6737967914438503</v>
      </c>
      <c r="F10" s="29"/>
      <c r="G10" s="30">
        <f t="shared" si="3"/>
        <v>0</v>
      </c>
      <c r="H10" s="34"/>
      <c r="I10" s="29" t="e">
        <f t="shared" si="4"/>
        <v>#DIV/0!</v>
      </c>
      <c r="J10" s="29">
        <v>600</v>
      </c>
      <c r="K10" s="30">
        <f t="shared" si="5"/>
        <v>1.1520737327188941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78</v>
      </c>
      <c r="S10" s="30">
        <f t="shared" si="9"/>
        <v>1.0476267225400917</v>
      </c>
      <c r="T10" s="33">
        <f t="shared" si="10"/>
        <v>0.18026346198289805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0</v>
      </c>
      <c r="C11" s="30">
        <f t="shared" si="1"/>
        <v>0</v>
      </c>
      <c r="D11" s="29"/>
      <c r="E11" s="30">
        <f t="shared" si="2"/>
        <v>0</v>
      </c>
      <c r="F11" s="29"/>
      <c r="G11" s="30">
        <f t="shared" si="3"/>
        <v>0</v>
      </c>
      <c r="H11" s="34"/>
      <c r="I11" s="29" t="e">
        <f t="shared" si="4"/>
        <v>#DIV/0!</v>
      </c>
      <c r="J11" s="29"/>
      <c r="K11" s="30">
        <f t="shared" si="5"/>
        <v>0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0</v>
      </c>
      <c r="S11" s="30">
        <f t="shared" si="9"/>
        <v>0</v>
      </c>
      <c r="T11" s="33">
        <f t="shared" si="10"/>
        <v>0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525</v>
      </c>
      <c r="C12" s="30">
        <f t="shared" si="1"/>
        <v>10.967202841027783</v>
      </c>
      <c r="D12" s="29">
        <v>525</v>
      </c>
      <c r="E12" s="30">
        <f t="shared" si="2"/>
        <v>15.107913669064748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3800</v>
      </c>
      <c r="K12" s="30">
        <f t="shared" si="5"/>
        <v>7.2146510577058178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494</v>
      </c>
      <c r="S12" s="30">
        <f t="shared" si="9"/>
        <v>6.5716150395800126</v>
      </c>
      <c r="T12" s="33">
        <f t="shared" si="10"/>
        <v>1.527047913446677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320</v>
      </c>
      <c r="C13" s="30">
        <f t="shared" si="1"/>
        <v>10.447273914462944</v>
      </c>
      <c r="D13" s="29">
        <v>320</v>
      </c>
      <c r="E13" s="30">
        <f t="shared" si="2"/>
        <v>19.512195121951219</v>
      </c>
      <c r="F13" s="29"/>
      <c r="G13" s="30">
        <f t="shared" si="3"/>
        <v>0</v>
      </c>
      <c r="H13" s="34"/>
      <c r="I13" s="29" t="e">
        <f t="shared" si="4"/>
        <v>#DIV/0!</v>
      </c>
      <c r="J13" s="29">
        <v>1800</v>
      </c>
      <c r="K13" s="30">
        <f t="shared" si="5"/>
        <v>3.7844543027142947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234</v>
      </c>
      <c r="S13" s="30">
        <f t="shared" si="9"/>
        <v>3.3950733713078578</v>
      </c>
      <c r="T13" s="33">
        <f t="shared" si="10"/>
        <v>0.77049720118538034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0</v>
      </c>
      <c r="C14" s="30">
        <f t="shared" si="1"/>
        <v>0</v>
      </c>
      <c r="D14" s="29"/>
      <c r="E14" s="30">
        <f t="shared" si="2"/>
        <v>0</v>
      </c>
      <c r="F14" s="34"/>
      <c r="G14" s="30">
        <f t="shared" si="3"/>
        <v>0</v>
      </c>
      <c r="H14" s="34"/>
      <c r="I14" s="29" t="e">
        <f t="shared" si="4"/>
        <v>#DIV/0!</v>
      </c>
      <c r="J14" s="29"/>
      <c r="K14" s="30">
        <f t="shared" si="5"/>
        <v>0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0</v>
      </c>
      <c r="S14" s="30">
        <f t="shared" si="9"/>
        <v>0</v>
      </c>
      <c r="T14" s="33">
        <f t="shared" si="10"/>
        <v>0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0</v>
      </c>
      <c r="C15" s="30">
        <f t="shared" si="1"/>
        <v>0</v>
      </c>
      <c r="D15" s="29"/>
      <c r="E15" s="30">
        <f t="shared" si="2"/>
        <v>0</v>
      </c>
      <c r="F15" s="29"/>
      <c r="G15" s="30">
        <f t="shared" si="3"/>
        <v>0</v>
      </c>
      <c r="H15" s="29"/>
      <c r="I15" s="29" t="e">
        <f t="shared" si="4"/>
        <v>#DIV/0!</v>
      </c>
      <c r="J15" s="29"/>
      <c r="K15" s="30">
        <f t="shared" si="5"/>
        <v>0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0</v>
      </c>
      <c r="S15" s="30">
        <f t="shared" si="9"/>
        <v>0</v>
      </c>
      <c r="T15" s="33">
        <f t="shared" si="10"/>
        <v>0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1721</v>
      </c>
      <c r="C17" s="30">
        <f t="shared" si="1"/>
        <v>22.728473322768092</v>
      </c>
      <c r="D17" s="29">
        <v>1721</v>
      </c>
      <c r="E17" s="30">
        <f t="shared" si="2"/>
        <v>22.728473322768092</v>
      </c>
      <c r="F17" s="29"/>
      <c r="G17" s="121">
        <f t="shared" si="3"/>
        <v>0</v>
      </c>
      <c r="H17" s="124"/>
      <c r="I17" s="122" t="e">
        <f t="shared" si="4"/>
        <v>#DIV/0!</v>
      </c>
      <c r="J17" s="29">
        <v>8534</v>
      </c>
      <c r="K17" s="30">
        <f t="shared" si="5"/>
        <v>8.5340000000000007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1109.42</v>
      </c>
      <c r="S17" s="30">
        <f>R17/AF17*100</f>
        <v>7.864322676685334</v>
      </c>
      <c r="T17" s="33">
        <f>R17/AG17*10</f>
        <v>1.8027624309392265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250</v>
      </c>
      <c r="C18" s="30">
        <f t="shared" si="1"/>
        <v>18.518518518518519</v>
      </c>
      <c r="D18" s="29">
        <v>250</v>
      </c>
      <c r="E18" s="30">
        <f t="shared" si="2"/>
        <v>18.518518518518519</v>
      </c>
      <c r="F18" s="29"/>
      <c r="G18" s="121">
        <f t="shared" si="3"/>
        <v>0</v>
      </c>
      <c r="H18" s="124"/>
      <c r="I18" s="122" t="e">
        <f t="shared" si="4"/>
        <v>#DIV/0!</v>
      </c>
      <c r="J18" s="29">
        <v>1500</v>
      </c>
      <c r="K18" s="30">
        <f t="shared" si="5"/>
        <v>8.8235294117647065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195</v>
      </c>
      <c r="S18" s="30">
        <f t="shared" ref="S18:S24" si="15">R18/AF18*100</f>
        <v>7.9348931841302139</v>
      </c>
      <c r="T18" s="33">
        <f t="shared" ref="T18:T24" si="16">R18/AG18*10</f>
        <v>1.3674614305750352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0</v>
      </c>
      <c r="C19" s="30">
        <f t="shared" si="1"/>
        <v>0</v>
      </c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f>SUM(B5:B25)</f>
        <v>3639</v>
      </c>
      <c r="C26" s="70">
        <f t="shared" si="1"/>
        <v>9.8875122269318556</v>
      </c>
      <c r="D26" s="71">
        <f>SUM(D5:D25)</f>
        <v>3639</v>
      </c>
      <c r="E26" s="70">
        <f t="shared" si="2"/>
        <v>11.499810390595373</v>
      </c>
      <c r="F26" s="71">
        <f>SUM(F5:F25)</f>
        <v>0</v>
      </c>
      <c r="G26" s="70">
        <f t="shared" si="3"/>
        <v>0</v>
      </c>
      <c r="H26" s="71">
        <f>SUM(H5:H25)</f>
        <v>0</v>
      </c>
      <c r="I26" s="70">
        <f t="shared" si="4"/>
        <v>0</v>
      </c>
      <c r="J26" s="71">
        <f>SUM(J5:J25)</f>
        <v>20286</v>
      </c>
      <c r="K26" s="70">
        <f t="shared" si="5"/>
        <v>4.385322076678932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2637.1800000000003</v>
      </c>
      <c r="S26" s="30">
        <f t="shared" si="9"/>
        <v>3.9653164199747613</v>
      </c>
      <c r="T26" s="72">
        <f t="shared" si="10"/>
        <v>0.82685771618486237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/>
      <c r="C27" s="29"/>
      <c r="D27" s="64"/>
      <c r="E27" s="29"/>
      <c r="F27" s="64"/>
      <c r="G27" s="29"/>
      <c r="H27" s="64"/>
      <c r="I27" s="29"/>
      <c r="J27" s="64"/>
      <c r="K27" s="29"/>
      <c r="L27" s="64"/>
      <c r="M27" s="29"/>
      <c r="N27" s="64"/>
      <c r="O27" s="115"/>
      <c r="P27" s="29"/>
      <c r="Q27" s="64"/>
      <c r="R27" s="64"/>
      <c r="S27" s="30"/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3639</v>
      </c>
      <c r="C28" s="29"/>
      <c r="D28" s="29">
        <f>D26-D27</f>
        <v>3639</v>
      </c>
      <c r="E28" s="29"/>
      <c r="F28" s="29">
        <f>F26-F27</f>
        <v>0</v>
      </c>
      <c r="G28" s="29">
        <f>G26-G27</f>
        <v>0</v>
      </c>
      <c r="H28" s="29">
        <f>H26-H27</f>
        <v>0</v>
      </c>
      <c r="I28" s="29"/>
      <c r="J28" s="51">
        <f>J26-J27</f>
        <v>20286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0</v>
      </c>
      <c r="R28" s="51">
        <f>R26-R27</f>
        <v>2637.1800000000003</v>
      </c>
      <c r="S28" s="29"/>
      <c r="T28" s="91">
        <f>T26-T27</f>
        <v>0.82685771618486237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 t="e">
        <f>B26/B27*100</f>
        <v>#DIV/0!</v>
      </c>
      <c r="C29" s="29"/>
      <c r="D29" s="29" t="e">
        <f>D26/D27*100</f>
        <v>#DIV/0!</v>
      </c>
      <c r="E29" s="29"/>
      <c r="F29" s="29" t="e">
        <f>F26/F27*100</f>
        <v>#DIV/0!</v>
      </c>
      <c r="G29" s="29"/>
      <c r="H29" s="29" t="e">
        <f>H26/H27*100</f>
        <v>#DIV/0!</v>
      </c>
      <c r="I29" s="29"/>
      <c r="J29" s="95" t="e">
        <f>J26/J27*100</f>
        <v>#DIV/0!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 t="e">
        <f>R26/R27*100</f>
        <v>#DIV/0!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E26" sqref="E2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65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5" t="s">
        <v>3</v>
      </c>
      <c r="C2" s="332"/>
      <c r="D2" s="332"/>
      <c r="E2" s="356"/>
      <c r="F2" s="359" t="s">
        <v>4</v>
      </c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2"/>
      <c r="AB2" s="332"/>
      <c r="AC2" s="332"/>
      <c r="AD2" s="332"/>
      <c r="AE2" s="332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58"/>
      <c r="F3" s="360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49"/>
      <c r="V3" s="346"/>
      <c r="W3" s="346"/>
      <c r="X3" s="346"/>
      <c r="Y3" s="346"/>
      <c r="Z3" s="334"/>
      <c r="AA3" s="335"/>
      <c r="AB3" s="335"/>
      <c r="AC3" s="335"/>
      <c r="AD3" s="335"/>
      <c r="AE3" s="335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3"/>
      <c r="U4" s="350"/>
      <c r="V4" s="347"/>
      <c r="W4" s="347"/>
      <c r="X4" s="347"/>
      <c r="Y4" s="347"/>
      <c r="Z4" s="131" t="s">
        <v>25</v>
      </c>
      <c r="AA4" s="132" t="s">
        <v>26</v>
      </c>
      <c r="AB4" s="132" t="s">
        <v>27</v>
      </c>
      <c r="AC4" s="132" t="s">
        <v>28</v>
      </c>
      <c r="AD4" s="132" t="s">
        <v>23</v>
      </c>
      <c r="AE4" s="132" t="s">
        <v>29</v>
      </c>
      <c r="AF4" s="26" t="s">
        <v>30</v>
      </c>
      <c r="AG4" s="339"/>
      <c r="AH4" s="342"/>
      <c r="AI4" s="347"/>
      <c r="AJ4" s="347"/>
      <c r="AK4" s="347"/>
      <c r="AL4" s="347"/>
      <c r="AM4" s="14"/>
      <c r="AN4" s="133"/>
      <c r="AO4" s="133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 t="shared" ref="B5:B25" si="0">SUM(D5)</f>
        <v>481</v>
      </c>
      <c r="C5" s="30">
        <f t="shared" ref="C5:C26" si="1">B5/V5*100</f>
        <v>27.739331026528259</v>
      </c>
      <c r="D5" s="31">
        <v>481</v>
      </c>
      <c r="E5" s="30">
        <f t="shared" ref="E5:E26" si="2">D5/W5*100</f>
        <v>31.35593220338983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1800</v>
      </c>
      <c r="K5" s="30">
        <f t="shared" ref="K5:K26" si="5">J5/AB5*100</f>
        <v>7.1999999999999993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234</v>
      </c>
      <c r="S5" s="30">
        <f t="shared" ref="S5:S26" si="9">R5/AF5*100</f>
        <v>6.2541761325671521</v>
      </c>
      <c r="T5" s="33">
        <f t="shared" ref="T5:T26" si="10">R5/AG5*10</f>
        <v>1.311659192825112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si="0"/>
        <v>70</v>
      </c>
      <c r="C6" s="30">
        <f t="shared" si="1"/>
        <v>3.3605376860297644</v>
      </c>
      <c r="D6" s="46">
        <v>70</v>
      </c>
      <c r="E6" s="30">
        <f t="shared" si="2"/>
        <v>3.8932146829810903</v>
      </c>
      <c r="F6" s="29"/>
      <c r="G6" s="30">
        <f t="shared" si="3"/>
        <v>0</v>
      </c>
      <c r="H6" s="34"/>
      <c r="I6" s="29" t="e">
        <f t="shared" si="4"/>
        <v>#DIV/0!</v>
      </c>
      <c r="J6" s="29">
        <v>630</v>
      </c>
      <c r="K6" s="30">
        <f t="shared" si="5"/>
        <v>2.1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81.900000000000006</v>
      </c>
      <c r="S6" s="30">
        <f t="shared" si="9"/>
        <v>1.8466741826381063</v>
      </c>
      <c r="T6" s="33">
        <f t="shared" si="10"/>
        <v>0.36958483754512639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43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107</v>
      </c>
      <c r="C7" s="30">
        <f t="shared" si="1"/>
        <v>6.9888961463096022</v>
      </c>
      <c r="D7" s="46">
        <v>107</v>
      </c>
      <c r="E7" s="30">
        <f t="shared" si="2"/>
        <v>16.187594553706504</v>
      </c>
      <c r="F7" s="29"/>
      <c r="G7" s="30">
        <f t="shared" si="3"/>
        <v>0</v>
      </c>
      <c r="H7" s="34"/>
      <c r="I7" s="29" t="e">
        <f t="shared" si="4"/>
        <v>#DIV/0!</v>
      </c>
      <c r="J7" s="29">
        <v>350</v>
      </c>
      <c r="K7" s="30">
        <f t="shared" si="5"/>
        <v>1.5555555555555556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45.5</v>
      </c>
      <c r="S7" s="30">
        <f t="shared" si="9"/>
        <v>1.3489475244589386</v>
      </c>
      <c r="T7" s="33">
        <f t="shared" si="10"/>
        <v>0.34522003034901372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390</v>
      </c>
      <c r="C8" s="30">
        <f t="shared" si="1"/>
        <v>23.049645390070921</v>
      </c>
      <c r="D8" s="29">
        <v>390</v>
      </c>
      <c r="E8" s="30">
        <f t="shared" si="2"/>
        <v>23.049645390070921</v>
      </c>
      <c r="F8" s="29"/>
      <c r="G8" s="30">
        <f t="shared" si="3"/>
        <v>0</v>
      </c>
      <c r="H8" s="34"/>
      <c r="I8" s="29" t="e">
        <f t="shared" si="4"/>
        <v>#DIV/0!</v>
      </c>
      <c r="J8" s="29">
        <v>3000</v>
      </c>
      <c r="K8" s="30">
        <f t="shared" si="5"/>
        <v>9.2307692307692317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390</v>
      </c>
      <c r="S8" s="30">
        <f t="shared" si="9"/>
        <v>8.5959885386819472</v>
      </c>
      <c r="T8" s="33">
        <f t="shared" si="10"/>
        <v>2.3241954707985699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35</v>
      </c>
      <c r="C9" s="30">
        <f t="shared" si="1"/>
        <v>1.4486754966887416</v>
      </c>
      <c r="D9" s="51">
        <v>35</v>
      </c>
      <c r="E9" s="30">
        <f t="shared" si="2"/>
        <v>1.6548463356973995</v>
      </c>
      <c r="F9" s="51"/>
      <c r="G9" s="30">
        <f t="shared" si="3"/>
        <v>0</v>
      </c>
      <c r="H9" s="52"/>
      <c r="I9" s="29" t="e">
        <f t="shared" si="4"/>
        <v>#DIV/0!</v>
      </c>
      <c r="J9" s="51">
        <v>474</v>
      </c>
      <c r="K9" s="30">
        <f t="shared" si="5"/>
        <v>1.3166666666666667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61.620000000000005</v>
      </c>
      <c r="S9" s="30">
        <f t="shared" si="9"/>
        <v>1.2509135200974422</v>
      </c>
      <c r="T9" s="33">
        <f t="shared" si="10"/>
        <v>0.2948325358851675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270</v>
      </c>
      <c r="C10" s="30">
        <f t="shared" si="1"/>
        <v>7.03125</v>
      </c>
      <c r="D10" s="29">
        <v>270</v>
      </c>
      <c r="E10" s="30">
        <f t="shared" si="2"/>
        <v>7.2192513368983953</v>
      </c>
      <c r="F10" s="29"/>
      <c r="G10" s="30">
        <f t="shared" si="3"/>
        <v>0</v>
      </c>
      <c r="H10" s="34"/>
      <c r="I10" s="29" t="e">
        <f t="shared" si="4"/>
        <v>#DIV/0!</v>
      </c>
      <c r="J10" s="29">
        <v>2667</v>
      </c>
      <c r="K10" s="30">
        <f t="shared" si="5"/>
        <v>5.120967741935484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346.71000000000004</v>
      </c>
      <c r="S10" s="30">
        <f t="shared" si="9"/>
        <v>4.6567007816907084</v>
      </c>
      <c r="T10" s="33">
        <f t="shared" si="10"/>
        <v>0.80127108851398199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10</v>
      </c>
      <c r="C11" s="30">
        <f t="shared" si="1"/>
        <v>0.79554494828957845</v>
      </c>
      <c r="D11" s="29">
        <v>10</v>
      </c>
      <c r="E11" s="30">
        <f t="shared" si="2"/>
        <v>0.9041591320072333</v>
      </c>
      <c r="F11" s="29"/>
      <c r="G11" s="30">
        <f t="shared" si="3"/>
        <v>0</v>
      </c>
      <c r="H11" s="34"/>
      <c r="I11" s="29" t="e">
        <f t="shared" si="4"/>
        <v>#DIV/0!</v>
      </c>
      <c r="J11" s="29">
        <v>130</v>
      </c>
      <c r="K11" s="30">
        <f t="shared" si="5"/>
        <v>1.329923273657289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16.900000000000002</v>
      </c>
      <c r="S11" s="30">
        <f t="shared" si="9"/>
        <v>1.2022052285256981</v>
      </c>
      <c r="T11" s="33">
        <f t="shared" si="10"/>
        <v>0.2636505460218409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700</v>
      </c>
      <c r="C12" s="30">
        <f t="shared" si="1"/>
        <v>14.622937121370377</v>
      </c>
      <c r="D12" s="29">
        <v>700</v>
      </c>
      <c r="E12" s="30">
        <f t="shared" si="2"/>
        <v>20.14388489208633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6000</v>
      </c>
      <c r="K12" s="30">
        <f t="shared" si="5"/>
        <v>11.391554301640763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780</v>
      </c>
      <c r="S12" s="30">
        <f t="shared" si="9"/>
        <v>10.376234273021073</v>
      </c>
      <c r="T12" s="33">
        <f t="shared" si="10"/>
        <v>2.4111282843894899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440</v>
      </c>
      <c r="C13" s="30">
        <f t="shared" si="1"/>
        <v>14.365001632386548</v>
      </c>
      <c r="D13" s="29">
        <v>440</v>
      </c>
      <c r="E13" s="30">
        <f t="shared" si="2"/>
        <v>26.829268292682929</v>
      </c>
      <c r="F13" s="29"/>
      <c r="G13" s="30">
        <f t="shared" si="3"/>
        <v>0</v>
      </c>
      <c r="H13" s="34"/>
      <c r="I13" s="29" t="e">
        <f t="shared" si="4"/>
        <v>#DIV/0!</v>
      </c>
      <c r="J13" s="29">
        <v>3000</v>
      </c>
      <c r="K13" s="30">
        <f t="shared" si="5"/>
        <v>6.3074238378571579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390</v>
      </c>
      <c r="S13" s="30">
        <f t="shared" si="9"/>
        <v>5.6584556188464292</v>
      </c>
      <c r="T13" s="33">
        <f t="shared" si="10"/>
        <v>1.2841620019756339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0</v>
      </c>
      <c r="C14" s="30">
        <f t="shared" si="1"/>
        <v>0</v>
      </c>
      <c r="D14" s="29"/>
      <c r="E14" s="30">
        <f t="shared" si="2"/>
        <v>0</v>
      </c>
      <c r="F14" s="34"/>
      <c r="G14" s="30">
        <f t="shared" si="3"/>
        <v>0</v>
      </c>
      <c r="H14" s="34"/>
      <c r="I14" s="29" t="e">
        <f t="shared" si="4"/>
        <v>#DIV/0!</v>
      </c>
      <c r="J14" s="29"/>
      <c r="K14" s="30">
        <f t="shared" si="5"/>
        <v>0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0</v>
      </c>
      <c r="S14" s="30">
        <f t="shared" si="9"/>
        <v>0</v>
      </c>
      <c r="T14" s="33">
        <f t="shared" si="10"/>
        <v>0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0</v>
      </c>
      <c r="C15" s="30">
        <f t="shared" si="1"/>
        <v>0</v>
      </c>
      <c r="D15" s="29"/>
      <c r="E15" s="30">
        <f t="shared" si="2"/>
        <v>0</v>
      </c>
      <c r="F15" s="29"/>
      <c r="G15" s="30">
        <f t="shared" si="3"/>
        <v>0</v>
      </c>
      <c r="H15" s="29"/>
      <c r="I15" s="29" t="e">
        <f t="shared" si="4"/>
        <v>#DIV/0!</v>
      </c>
      <c r="J15" s="29"/>
      <c r="K15" s="30">
        <f t="shared" si="5"/>
        <v>0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0</v>
      </c>
      <c r="S15" s="30">
        <f t="shared" si="9"/>
        <v>0</v>
      </c>
      <c r="T15" s="33">
        <f t="shared" si="10"/>
        <v>0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2105</v>
      </c>
      <c r="C17" s="30">
        <f t="shared" si="1"/>
        <v>27.799788695192817</v>
      </c>
      <c r="D17" s="29">
        <v>2105</v>
      </c>
      <c r="E17" s="30">
        <f t="shared" si="2"/>
        <v>27.799788695192817</v>
      </c>
      <c r="F17" s="29"/>
      <c r="G17" s="121">
        <f t="shared" si="3"/>
        <v>0</v>
      </c>
      <c r="H17" s="124"/>
      <c r="I17" s="122" t="e">
        <f t="shared" si="4"/>
        <v>#DIV/0!</v>
      </c>
      <c r="J17" s="29">
        <v>10700</v>
      </c>
      <c r="K17" s="30">
        <f t="shared" si="5"/>
        <v>10.7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1391</v>
      </c>
      <c r="S17" s="30">
        <f>R17/AF17*100</f>
        <v>9.8603530162330753</v>
      </c>
      <c r="T17" s="33">
        <f>R17/AG17*10</f>
        <v>2.2603184920376989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190</v>
      </c>
      <c r="C18" s="30">
        <f t="shared" si="1"/>
        <v>14.074074074074074</v>
      </c>
      <c r="D18" s="29">
        <v>190</v>
      </c>
      <c r="E18" s="30">
        <f t="shared" si="2"/>
        <v>14.074074074074074</v>
      </c>
      <c r="F18" s="29"/>
      <c r="G18" s="121">
        <f t="shared" si="3"/>
        <v>0</v>
      </c>
      <c r="H18" s="124"/>
      <c r="I18" s="122" t="e">
        <f t="shared" si="4"/>
        <v>#DIV/0!</v>
      </c>
      <c r="J18" s="29">
        <v>1900</v>
      </c>
      <c r="K18" s="30">
        <f t="shared" si="5"/>
        <v>11.176470588235295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247</v>
      </c>
      <c r="S18" s="30">
        <f t="shared" ref="S18:S24" si="15">R18/AF18*100</f>
        <v>10.050864699898272</v>
      </c>
      <c r="T18" s="33">
        <f t="shared" ref="T18:T24" si="16">R18/AG18*10</f>
        <v>1.7321178120617111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0</v>
      </c>
      <c r="C19" s="30">
        <f t="shared" si="1"/>
        <v>0</v>
      </c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f>SUM(B5:B25)</f>
        <v>4798</v>
      </c>
      <c r="C26" s="70">
        <f t="shared" si="1"/>
        <v>13.036626453646344</v>
      </c>
      <c r="D26" s="71">
        <f>SUM(D5:D25)</f>
        <v>4798</v>
      </c>
      <c r="E26" s="70">
        <f t="shared" si="2"/>
        <v>15.16243205663001</v>
      </c>
      <c r="F26" s="71">
        <f>SUM(F5:F25)</f>
        <v>0</v>
      </c>
      <c r="G26" s="70">
        <f t="shared" si="3"/>
        <v>0</v>
      </c>
      <c r="H26" s="71">
        <f>SUM(H5:H25)</f>
        <v>0</v>
      </c>
      <c r="I26" s="70">
        <f t="shared" si="4"/>
        <v>0</v>
      </c>
      <c r="J26" s="71">
        <f>SUM(J5:J25)</f>
        <v>30651</v>
      </c>
      <c r="K26" s="70">
        <f t="shared" si="5"/>
        <v>6.6259739215363282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3984.63</v>
      </c>
      <c r="S26" s="30">
        <f t="shared" si="9"/>
        <v>5.9913691012839587</v>
      </c>
      <c r="T26" s="72">
        <f t="shared" si="10"/>
        <v>1.2493352981752053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77</v>
      </c>
      <c r="C27" s="29"/>
      <c r="D27" s="64">
        <v>77</v>
      </c>
      <c r="E27" s="29">
        <v>1</v>
      </c>
      <c r="F27" s="64"/>
      <c r="G27" s="29"/>
      <c r="H27" s="64"/>
      <c r="I27" s="29"/>
      <c r="J27" s="64"/>
      <c r="K27" s="29"/>
      <c r="L27" s="64"/>
      <c r="M27" s="29"/>
      <c r="N27" s="64"/>
      <c r="O27" s="115"/>
      <c r="P27" s="29"/>
      <c r="Q27" s="64"/>
      <c r="R27" s="64"/>
      <c r="S27" s="30"/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4721</v>
      </c>
      <c r="C28" s="29"/>
      <c r="D28" s="29">
        <f>D26-D27</f>
        <v>4721</v>
      </c>
      <c r="E28" s="29"/>
      <c r="F28" s="29">
        <f>F26-F27</f>
        <v>0</v>
      </c>
      <c r="G28" s="29">
        <f>G26-G27</f>
        <v>0</v>
      </c>
      <c r="H28" s="29">
        <f>H26-H27</f>
        <v>0</v>
      </c>
      <c r="I28" s="29"/>
      <c r="J28" s="51">
        <f>J26-J27</f>
        <v>30651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0</v>
      </c>
      <c r="R28" s="51">
        <f>R26-R27</f>
        <v>3984.63</v>
      </c>
      <c r="S28" s="29"/>
      <c r="T28" s="91">
        <f>T26-T27</f>
        <v>1.2493352981752053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f>B26/B27*100</f>
        <v>6231.1688311688313</v>
      </c>
      <c r="C29" s="29"/>
      <c r="D29" s="29">
        <f>D26/D27*100</f>
        <v>6231.1688311688313</v>
      </c>
      <c r="E29" s="29"/>
      <c r="F29" s="29" t="e">
        <f>F26/F27*100</f>
        <v>#DIV/0!</v>
      </c>
      <c r="G29" s="29"/>
      <c r="H29" s="29" t="e">
        <f>H26/H27*100</f>
        <v>#DIV/0!</v>
      </c>
      <c r="I29" s="29"/>
      <c r="J29" s="95" t="e">
        <f>J26/J27*100</f>
        <v>#DIV/0!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 t="e">
        <f>R26/R27*100</f>
        <v>#DIV/0!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L31" sqref="L31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66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5" t="s">
        <v>3</v>
      </c>
      <c r="C2" s="332"/>
      <c r="D2" s="332"/>
      <c r="E2" s="356"/>
      <c r="F2" s="359" t="s">
        <v>4</v>
      </c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2"/>
      <c r="AB2" s="332"/>
      <c r="AC2" s="332"/>
      <c r="AD2" s="332"/>
      <c r="AE2" s="332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58"/>
      <c r="F3" s="360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49"/>
      <c r="V3" s="346"/>
      <c r="W3" s="346"/>
      <c r="X3" s="346"/>
      <c r="Y3" s="346"/>
      <c r="Z3" s="334"/>
      <c r="AA3" s="335"/>
      <c r="AB3" s="335"/>
      <c r="AC3" s="335"/>
      <c r="AD3" s="335"/>
      <c r="AE3" s="335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3"/>
      <c r="U4" s="350"/>
      <c r="V4" s="347"/>
      <c r="W4" s="347"/>
      <c r="X4" s="347"/>
      <c r="Y4" s="347"/>
      <c r="Z4" s="135" t="s">
        <v>25</v>
      </c>
      <c r="AA4" s="136" t="s">
        <v>26</v>
      </c>
      <c r="AB4" s="136" t="s">
        <v>27</v>
      </c>
      <c r="AC4" s="136" t="s">
        <v>28</v>
      </c>
      <c r="AD4" s="136" t="s">
        <v>23</v>
      </c>
      <c r="AE4" s="136" t="s">
        <v>29</v>
      </c>
      <c r="AF4" s="26" t="s">
        <v>30</v>
      </c>
      <c r="AG4" s="339"/>
      <c r="AH4" s="342"/>
      <c r="AI4" s="347"/>
      <c r="AJ4" s="347"/>
      <c r="AK4" s="347"/>
      <c r="AL4" s="347"/>
      <c r="AM4" s="14"/>
      <c r="AN4" s="134"/>
      <c r="AO4" s="134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 t="shared" ref="B5:B25" si="0">SUM(D5)</f>
        <v>590</v>
      </c>
      <c r="C5" s="30">
        <f t="shared" ref="C5:C26" si="1">B5/V5*100</f>
        <v>34.02537485582468</v>
      </c>
      <c r="D5" s="31">
        <v>590</v>
      </c>
      <c r="E5" s="30">
        <f t="shared" ref="E5:E26" si="2">D5/W5*100</f>
        <v>38.461538461538467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2100</v>
      </c>
      <c r="K5" s="30">
        <f t="shared" ref="K5:K26" si="5">J5/AB5*100</f>
        <v>8.4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273</v>
      </c>
      <c r="S5" s="30">
        <f t="shared" ref="S5:S26" si="9">R5/AF5*100</f>
        <v>7.296538821328344</v>
      </c>
      <c r="T5" s="33">
        <f t="shared" ref="T5:T26" si="10">R5/AG5*10</f>
        <v>1.5302690582959642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si="0"/>
        <v>174</v>
      </c>
      <c r="C6" s="30">
        <f t="shared" si="1"/>
        <v>8.3533365338454146</v>
      </c>
      <c r="D6" s="46">
        <v>174</v>
      </c>
      <c r="E6" s="30">
        <f t="shared" si="2"/>
        <v>9.67741935483871</v>
      </c>
      <c r="F6" s="29"/>
      <c r="G6" s="30">
        <f t="shared" si="3"/>
        <v>0</v>
      </c>
      <c r="H6" s="34"/>
      <c r="I6" s="29" t="e">
        <f t="shared" si="4"/>
        <v>#DIV/0!</v>
      </c>
      <c r="J6" s="29">
        <v>1900</v>
      </c>
      <c r="K6" s="30">
        <f t="shared" si="5"/>
        <v>6.3333333333333339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247</v>
      </c>
      <c r="S6" s="30">
        <f t="shared" si="9"/>
        <v>5.569334836527621</v>
      </c>
      <c r="T6" s="33">
        <f t="shared" si="10"/>
        <v>1.1146209386281589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43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182</v>
      </c>
      <c r="C7" s="30">
        <f t="shared" si="1"/>
        <v>11.887655127367735</v>
      </c>
      <c r="D7" s="46">
        <v>182</v>
      </c>
      <c r="E7" s="30">
        <f t="shared" si="2"/>
        <v>27.534039334341909</v>
      </c>
      <c r="F7" s="29"/>
      <c r="G7" s="30">
        <f t="shared" si="3"/>
        <v>0</v>
      </c>
      <c r="H7" s="34"/>
      <c r="I7" s="29" t="e">
        <f t="shared" si="4"/>
        <v>#DIV/0!</v>
      </c>
      <c r="J7" s="29">
        <v>939</v>
      </c>
      <c r="K7" s="30">
        <f t="shared" si="5"/>
        <v>4.1733333333333329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122.07000000000001</v>
      </c>
      <c r="S7" s="30">
        <f t="shared" si="9"/>
        <v>3.6190335013341244</v>
      </c>
      <c r="T7" s="33">
        <f t="shared" si="10"/>
        <v>0.92617602427921097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467</v>
      </c>
      <c r="C8" s="30">
        <f t="shared" si="1"/>
        <v>27.60047281323877</v>
      </c>
      <c r="D8" s="29">
        <v>467</v>
      </c>
      <c r="E8" s="30">
        <f t="shared" si="2"/>
        <v>27.60047281323877</v>
      </c>
      <c r="F8" s="29"/>
      <c r="G8" s="30">
        <f t="shared" si="3"/>
        <v>0</v>
      </c>
      <c r="H8" s="34"/>
      <c r="I8" s="29" t="e">
        <f t="shared" si="4"/>
        <v>#DIV/0!</v>
      </c>
      <c r="J8" s="29">
        <v>3350</v>
      </c>
      <c r="K8" s="30">
        <f t="shared" si="5"/>
        <v>10.307692307692308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435.5</v>
      </c>
      <c r="S8" s="30">
        <f t="shared" si="9"/>
        <v>9.5988538681948423</v>
      </c>
      <c r="T8" s="33">
        <f t="shared" si="10"/>
        <v>2.5953516090584028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86</v>
      </c>
      <c r="C9" s="30">
        <f t="shared" si="1"/>
        <v>3.5596026490066226</v>
      </c>
      <c r="D9" s="51">
        <v>86</v>
      </c>
      <c r="E9" s="30">
        <f t="shared" si="2"/>
        <v>4.0661938534278965</v>
      </c>
      <c r="F9" s="51"/>
      <c r="G9" s="30">
        <f t="shared" si="3"/>
        <v>0</v>
      </c>
      <c r="H9" s="52"/>
      <c r="I9" s="29" t="e">
        <f t="shared" si="4"/>
        <v>#DIV/0!</v>
      </c>
      <c r="J9" s="51">
        <v>1046</v>
      </c>
      <c r="K9" s="30">
        <f t="shared" si="5"/>
        <v>2.9055555555555559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135.98000000000002</v>
      </c>
      <c r="S9" s="30">
        <f t="shared" si="9"/>
        <v>2.7604547300040605</v>
      </c>
      <c r="T9" s="33">
        <f t="shared" si="10"/>
        <v>0.6506220095693781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537</v>
      </c>
      <c r="C10" s="30">
        <f t="shared" si="1"/>
        <v>13.984374999999998</v>
      </c>
      <c r="D10" s="29">
        <v>537</v>
      </c>
      <c r="E10" s="30">
        <f t="shared" si="2"/>
        <v>14.358288770053477</v>
      </c>
      <c r="F10" s="29"/>
      <c r="G10" s="30">
        <f t="shared" si="3"/>
        <v>0</v>
      </c>
      <c r="H10" s="34"/>
      <c r="I10" s="29" t="e">
        <f t="shared" si="4"/>
        <v>#DIV/0!</v>
      </c>
      <c r="J10" s="29">
        <v>4918</v>
      </c>
      <c r="K10" s="30">
        <f t="shared" si="5"/>
        <v>9.4431643625192017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639.34</v>
      </c>
      <c r="S10" s="30">
        <f t="shared" si="9"/>
        <v>8.5870470357536206</v>
      </c>
      <c r="T10" s="33">
        <f t="shared" si="10"/>
        <v>1.4775595100531547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10</v>
      </c>
      <c r="C11" s="30">
        <f t="shared" si="1"/>
        <v>0.79554494828957845</v>
      </c>
      <c r="D11" s="29">
        <v>10</v>
      </c>
      <c r="E11" s="30">
        <f t="shared" si="2"/>
        <v>0.9041591320072333</v>
      </c>
      <c r="F11" s="29"/>
      <c r="G11" s="30">
        <f t="shared" si="3"/>
        <v>0</v>
      </c>
      <c r="H11" s="34"/>
      <c r="I11" s="29" t="e">
        <f t="shared" si="4"/>
        <v>#DIV/0!</v>
      </c>
      <c r="J11" s="29">
        <v>130</v>
      </c>
      <c r="K11" s="30">
        <f t="shared" si="5"/>
        <v>1.329923273657289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16.900000000000002</v>
      </c>
      <c r="S11" s="30">
        <f t="shared" si="9"/>
        <v>1.2022052285256981</v>
      </c>
      <c r="T11" s="33">
        <f t="shared" si="10"/>
        <v>0.2636505460218409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840</v>
      </c>
      <c r="C12" s="30">
        <f t="shared" si="1"/>
        <v>17.547524545644457</v>
      </c>
      <c r="D12" s="29">
        <v>840</v>
      </c>
      <c r="E12" s="30">
        <f t="shared" si="2"/>
        <v>24.172661870503596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7500</v>
      </c>
      <c r="K12" s="30">
        <f t="shared" si="5"/>
        <v>14.239442877050953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975</v>
      </c>
      <c r="S12" s="30">
        <f t="shared" si="9"/>
        <v>12.97029284127634</v>
      </c>
      <c r="T12" s="33">
        <f t="shared" si="10"/>
        <v>3.0139103554868623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520</v>
      </c>
      <c r="C13" s="30">
        <f t="shared" si="1"/>
        <v>16.976820111002286</v>
      </c>
      <c r="D13" s="29">
        <v>520</v>
      </c>
      <c r="E13" s="30">
        <f t="shared" si="2"/>
        <v>31.707317073170731</v>
      </c>
      <c r="F13" s="29"/>
      <c r="G13" s="30">
        <f t="shared" si="3"/>
        <v>0</v>
      </c>
      <c r="H13" s="34"/>
      <c r="I13" s="29" t="e">
        <f t="shared" si="4"/>
        <v>#DIV/0!</v>
      </c>
      <c r="J13" s="29">
        <v>3800</v>
      </c>
      <c r="K13" s="30">
        <f t="shared" si="5"/>
        <v>7.9894035279524003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494</v>
      </c>
      <c r="S13" s="30">
        <f t="shared" si="9"/>
        <v>7.1673771172054774</v>
      </c>
      <c r="T13" s="33">
        <f t="shared" si="10"/>
        <v>1.6266052025024695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0</v>
      </c>
      <c r="C14" s="30">
        <f t="shared" si="1"/>
        <v>0</v>
      </c>
      <c r="D14" s="29"/>
      <c r="E14" s="30">
        <f t="shared" si="2"/>
        <v>0</v>
      </c>
      <c r="F14" s="34"/>
      <c r="G14" s="30">
        <f t="shared" si="3"/>
        <v>0</v>
      </c>
      <c r="H14" s="34"/>
      <c r="I14" s="29" t="e">
        <f t="shared" si="4"/>
        <v>#DIV/0!</v>
      </c>
      <c r="J14" s="29"/>
      <c r="K14" s="30">
        <f t="shared" si="5"/>
        <v>0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0</v>
      </c>
      <c r="S14" s="30">
        <f t="shared" si="9"/>
        <v>0</v>
      </c>
      <c r="T14" s="33">
        <f t="shared" si="10"/>
        <v>0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60</v>
      </c>
      <c r="C15" s="30">
        <f t="shared" si="1"/>
        <v>2.7447392497712717</v>
      </c>
      <c r="D15" s="29">
        <v>60</v>
      </c>
      <c r="E15" s="30">
        <f t="shared" si="2"/>
        <v>2.9469548133595285</v>
      </c>
      <c r="F15" s="29"/>
      <c r="G15" s="30">
        <f t="shared" si="3"/>
        <v>0</v>
      </c>
      <c r="H15" s="29"/>
      <c r="I15" s="29" t="e">
        <f t="shared" si="4"/>
        <v>#DIV/0!</v>
      </c>
      <c r="J15" s="29">
        <v>440</v>
      </c>
      <c r="K15" s="30">
        <f t="shared" si="5"/>
        <v>2.1999999999999997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57.2</v>
      </c>
      <c r="S15" s="30">
        <f t="shared" si="9"/>
        <v>1.8628887803289367</v>
      </c>
      <c r="T15" s="33">
        <f t="shared" si="10"/>
        <v>0.3595223130106851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2481</v>
      </c>
      <c r="C17" s="30">
        <f t="shared" si="1"/>
        <v>32.765451664025356</v>
      </c>
      <c r="D17" s="29">
        <v>2481</v>
      </c>
      <c r="E17" s="30">
        <f t="shared" si="2"/>
        <v>32.765451664025356</v>
      </c>
      <c r="F17" s="29"/>
      <c r="G17" s="121">
        <f t="shared" si="3"/>
        <v>0</v>
      </c>
      <c r="H17" s="124"/>
      <c r="I17" s="122" t="e">
        <f t="shared" si="4"/>
        <v>#DIV/0!</v>
      </c>
      <c r="J17" s="29">
        <v>13730</v>
      </c>
      <c r="K17" s="30">
        <f t="shared" si="5"/>
        <v>13.73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1784.9</v>
      </c>
      <c r="S17" s="30">
        <f>R17/AF17*100</f>
        <v>12.652583823633659</v>
      </c>
      <c r="T17" s="33">
        <f>R17/AG17*10</f>
        <v>2.9003899902502441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250</v>
      </c>
      <c r="C18" s="30">
        <f t="shared" si="1"/>
        <v>18.518518518518519</v>
      </c>
      <c r="D18" s="29">
        <v>250</v>
      </c>
      <c r="E18" s="30">
        <f t="shared" si="2"/>
        <v>18.518518518518519</v>
      </c>
      <c r="F18" s="29"/>
      <c r="G18" s="121">
        <f t="shared" si="3"/>
        <v>0</v>
      </c>
      <c r="H18" s="124"/>
      <c r="I18" s="122" t="e">
        <f t="shared" si="4"/>
        <v>#DIV/0!</v>
      </c>
      <c r="J18" s="29">
        <v>2500</v>
      </c>
      <c r="K18" s="30">
        <f t="shared" si="5"/>
        <v>14.705882352941178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325</v>
      </c>
      <c r="S18" s="30">
        <f t="shared" ref="S18:S24" si="15">R18/AF18*100</f>
        <v>13.224821973550355</v>
      </c>
      <c r="T18" s="33">
        <f t="shared" ref="T18:T24" si="16">R18/AG18*10</f>
        <v>2.2791023842917251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0</v>
      </c>
      <c r="C19" s="30">
        <f t="shared" si="1"/>
        <v>0</v>
      </c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f>SUM(B5:B25)</f>
        <v>6197</v>
      </c>
      <c r="C26" s="70">
        <f t="shared" si="1"/>
        <v>16.837843712639931</v>
      </c>
      <c r="D26" s="71">
        <f>SUM(D5:D25)</f>
        <v>6197</v>
      </c>
      <c r="E26" s="70">
        <f t="shared" si="2"/>
        <v>19.583491341170522</v>
      </c>
      <c r="F26" s="71">
        <f>SUM(F5:F25)</f>
        <v>0</v>
      </c>
      <c r="G26" s="70">
        <f t="shared" si="3"/>
        <v>0</v>
      </c>
      <c r="H26" s="71">
        <f>SUM(H5:H25)</f>
        <v>0</v>
      </c>
      <c r="I26" s="70">
        <f t="shared" si="4"/>
        <v>0</v>
      </c>
      <c r="J26" s="71">
        <f>SUM(J5:J25)</f>
        <v>42353</v>
      </c>
      <c r="K26" s="70">
        <f t="shared" si="5"/>
        <v>9.1556514795219766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5505.89</v>
      </c>
      <c r="S26" s="30">
        <f t="shared" si="9"/>
        <v>8.2787659634817636</v>
      </c>
      <c r="T26" s="72">
        <f t="shared" si="10"/>
        <v>1.7263090236408103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1232</v>
      </c>
      <c r="C27" s="29">
        <v>3.289104840216782</v>
      </c>
      <c r="D27" s="64">
        <v>1232</v>
      </c>
      <c r="E27" s="29">
        <v>3.8290598290598292</v>
      </c>
      <c r="F27" s="64">
        <v>0</v>
      </c>
      <c r="G27" s="29">
        <v>0</v>
      </c>
      <c r="H27" s="64">
        <v>0</v>
      </c>
      <c r="I27" s="29">
        <v>0</v>
      </c>
      <c r="J27" s="64">
        <v>2435</v>
      </c>
      <c r="K27" s="29">
        <v>0.49629662844401329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316.55</v>
      </c>
      <c r="R27" s="64">
        <v>0.90825101068209935</v>
      </c>
      <c r="S27" s="30">
        <v>9.4079709929562813E-2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4965</v>
      </c>
      <c r="C28" s="29"/>
      <c r="D28" s="29">
        <f>D26-D27</f>
        <v>4965</v>
      </c>
      <c r="E28" s="29"/>
      <c r="F28" s="29">
        <f>F26-F27</f>
        <v>0</v>
      </c>
      <c r="G28" s="29">
        <f>G26-G27</f>
        <v>0</v>
      </c>
      <c r="H28" s="29">
        <f>H26-H27</f>
        <v>0</v>
      </c>
      <c r="I28" s="29"/>
      <c r="J28" s="51">
        <f>J26-J27</f>
        <v>39918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-316.55</v>
      </c>
      <c r="R28" s="51">
        <f>R26-R27</f>
        <v>5504.9817489893185</v>
      </c>
      <c r="S28" s="29"/>
      <c r="T28" s="91">
        <f>T26-T27</f>
        <v>1.7263090236408103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f>B26/B27*100</f>
        <v>503.00324675324674</v>
      </c>
      <c r="C29" s="29"/>
      <c r="D29" s="29">
        <f>D26/D27*100</f>
        <v>503.00324675324674</v>
      </c>
      <c r="E29" s="29"/>
      <c r="F29" s="29" t="e">
        <f>F26/F27*100</f>
        <v>#DIV/0!</v>
      </c>
      <c r="G29" s="29"/>
      <c r="H29" s="29" t="e">
        <f>H26/H27*100</f>
        <v>#DIV/0!</v>
      </c>
      <c r="I29" s="29"/>
      <c r="J29" s="95">
        <f>J26/J27*100</f>
        <v>1739.3429158110885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>
        <f>R26/R27*100</f>
        <v>606207.96841889119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.15748031496062992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67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5" t="s">
        <v>3</v>
      </c>
      <c r="C2" s="332"/>
      <c r="D2" s="332"/>
      <c r="E2" s="356"/>
      <c r="F2" s="359" t="s">
        <v>4</v>
      </c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2"/>
      <c r="AB2" s="332"/>
      <c r="AC2" s="332"/>
      <c r="AD2" s="332"/>
      <c r="AE2" s="332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58"/>
      <c r="F3" s="360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49"/>
      <c r="V3" s="346"/>
      <c r="W3" s="346"/>
      <c r="X3" s="346"/>
      <c r="Y3" s="346"/>
      <c r="Z3" s="334"/>
      <c r="AA3" s="335"/>
      <c r="AB3" s="335"/>
      <c r="AC3" s="335"/>
      <c r="AD3" s="335"/>
      <c r="AE3" s="335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3"/>
      <c r="U4" s="350"/>
      <c r="V4" s="347"/>
      <c r="W4" s="347"/>
      <c r="X4" s="347"/>
      <c r="Y4" s="347"/>
      <c r="Z4" s="138" t="s">
        <v>25</v>
      </c>
      <c r="AA4" s="139" t="s">
        <v>26</v>
      </c>
      <c r="AB4" s="139" t="s">
        <v>27</v>
      </c>
      <c r="AC4" s="139" t="s">
        <v>28</v>
      </c>
      <c r="AD4" s="139" t="s">
        <v>23</v>
      </c>
      <c r="AE4" s="139" t="s">
        <v>29</v>
      </c>
      <c r="AF4" s="26" t="s">
        <v>30</v>
      </c>
      <c r="AG4" s="339"/>
      <c r="AH4" s="342"/>
      <c r="AI4" s="347"/>
      <c r="AJ4" s="347"/>
      <c r="AK4" s="347"/>
      <c r="AL4" s="347"/>
      <c r="AM4" s="14"/>
      <c r="AN4" s="137"/>
      <c r="AO4" s="137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 t="shared" ref="B5:B25" si="0">SUM(D5)</f>
        <v>1088</v>
      </c>
      <c r="C5" s="30">
        <f t="shared" ref="C5:C26" si="1">B5/V5*100</f>
        <v>62.745098039215684</v>
      </c>
      <c r="D5" s="31">
        <v>1088</v>
      </c>
      <c r="E5" s="30">
        <f t="shared" ref="E5:E26" si="2">D5/W5*100</f>
        <v>70.925684485006528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3969</v>
      </c>
      <c r="K5" s="30">
        <f t="shared" ref="K5:K26" si="5">J5/AB5*100</f>
        <v>15.876000000000001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515.97</v>
      </c>
      <c r="S5" s="30">
        <f t="shared" ref="S5:S26" si="9">R5/AF5*100</f>
        <v>13.790458372310571</v>
      </c>
      <c r="T5" s="33">
        <f t="shared" ref="T5:T26" si="10">R5/AG5*10</f>
        <v>2.8922085201793726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si="0"/>
        <v>381</v>
      </c>
      <c r="C6" s="30">
        <f t="shared" si="1"/>
        <v>18.290926548247718</v>
      </c>
      <c r="D6" s="46">
        <v>381</v>
      </c>
      <c r="E6" s="30">
        <f t="shared" si="2"/>
        <v>21.190211345939932</v>
      </c>
      <c r="F6" s="29"/>
      <c r="G6" s="30">
        <f t="shared" si="3"/>
        <v>0</v>
      </c>
      <c r="H6" s="34"/>
      <c r="I6" s="29" t="e">
        <f t="shared" si="4"/>
        <v>#DIV/0!</v>
      </c>
      <c r="J6" s="29">
        <v>3570</v>
      </c>
      <c r="K6" s="30">
        <f t="shared" si="5"/>
        <v>11.899999999999999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464.1</v>
      </c>
      <c r="S6" s="30">
        <f t="shared" si="9"/>
        <v>10.464487034949267</v>
      </c>
      <c r="T6" s="33">
        <f t="shared" si="10"/>
        <v>2.0943140794223827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43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250</v>
      </c>
      <c r="C7" s="30">
        <f t="shared" si="1"/>
        <v>16.329196603527109</v>
      </c>
      <c r="D7" s="46">
        <v>250</v>
      </c>
      <c r="E7" s="30">
        <f t="shared" si="2"/>
        <v>37.821482602118003</v>
      </c>
      <c r="F7" s="29"/>
      <c r="G7" s="30">
        <f t="shared" si="3"/>
        <v>0</v>
      </c>
      <c r="H7" s="34"/>
      <c r="I7" s="29" t="e">
        <f t="shared" si="4"/>
        <v>#DIV/0!</v>
      </c>
      <c r="J7" s="29">
        <v>2263</v>
      </c>
      <c r="K7" s="30">
        <f t="shared" si="5"/>
        <v>10.057777777777778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294.19</v>
      </c>
      <c r="S7" s="30">
        <f t="shared" si="9"/>
        <v>8.7219092795730795</v>
      </c>
      <c r="T7" s="33">
        <f t="shared" si="10"/>
        <v>2.2320940819423369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600</v>
      </c>
      <c r="C8" s="30">
        <f t="shared" si="1"/>
        <v>35.460992907801419</v>
      </c>
      <c r="D8" s="29">
        <v>600</v>
      </c>
      <c r="E8" s="30">
        <f t="shared" si="2"/>
        <v>35.460992907801419</v>
      </c>
      <c r="F8" s="29"/>
      <c r="G8" s="30">
        <f t="shared" si="3"/>
        <v>0</v>
      </c>
      <c r="H8" s="34"/>
      <c r="I8" s="29" t="e">
        <f t="shared" si="4"/>
        <v>#DIV/0!</v>
      </c>
      <c r="J8" s="29">
        <v>5100</v>
      </c>
      <c r="K8" s="30">
        <f t="shared" si="5"/>
        <v>15.692307692307692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663</v>
      </c>
      <c r="S8" s="30">
        <f t="shared" si="9"/>
        <v>14.613180515759314</v>
      </c>
      <c r="T8" s="33">
        <f t="shared" si="10"/>
        <v>3.9511323003575689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203</v>
      </c>
      <c r="C9" s="30">
        <f t="shared" si="1"/>
        <v>8.4023178807947012</v>
      </c>
      <c r="D9" s="51">
        <v>203</v>
      </c>
      <c r="E9" s="30">
        <f t="shared" si="2"/>
        <v>9.5981087470449165</v>
      </c>
      <c r="F9" s="51"/>
      <c r="G9" s="30">
        <f t="shared" si="3"/>
        <v>0</v>
      </c>
      <c r="H9" s="52"/>
      <c r="I9" s="29" t="e">
        <f t="shared" si="4"/>
        <v>#DIV/0!</v>
      </c>
      <c r="J9" s="51">
        <v>2750</v>
      </c>
      <c r="K9" s="30">
        <f t="shared" si="5"/>
        <v>7.6388888888888893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357.5</v>
      </c>
      <c r="S9" s="30">
        <f t="shared" si="9"/>
        <v>7.2574096630125862</v>
      </c>
      <c r="T9" s="33">
        <f t="shared" si="10"/>
        <v>1.7105263157894737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973</v>
      </c>
      <c r="C10" s="30">
        <f t="shared" si="1"/>
        <v>25.338541666666664</v>
      </c>
      <c r="D10" s="29">
        <v>973</v>
      </c>
      <c r="E10" s="30">
        <f t="shared" si="2"/>
        <v>26.016042780748659</v>
      </c>
      <c r="F10" s="29"/>
      <c r="G10" s="30">
        <f t="shared" si="3"/>
        <v>0</v>
      </c>
      <c r="H10" s="34"/>
      <c r="I10" s="29" t="e">
        <f t="shared" si="4"/>
        <v>#DIV/0!</v>
      </c>
      <c r="J10" s="29">
        <v>10866</v>
      </c>
      <c r="K10" s="30">
        <f t="shared" si="5"/>
        <v>20.864055299539171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1412.5800000000002</v>
      </c>
      <c r="S10" s="30">
        <f t="shared" si="9"/>
        <v>18.972519945201064</v>
      </c>
      <c r="T10" s="33">
        <f t="shared" si="10"/>
        <v>3.2645712965102849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10</v>
      </c>
      <c r="C11" s="30">
        <f t="shared" si="1"/>
        <v>0.79554494828957845</v>
      </c>
      <c r="D11" s="29">
        <v>10</v>
      </c>
      <c r="E11" s="30">
        <f t="shared" si="2"/>
        <v>0.9041591320072333</v>
      </c>
      <c r="F11" s="29"/>
      <c r="G11" s="30">
        <f t="shared" si="3"/>
        <v>0</v>
      </c>
      <c r="H11" s="34"/>
      <c r="I11" s="29" t="e">
        <f t="shared" si="4"/>
        <v>#DIV/0!</v>
      </c>
      <c r="J11" s="29">
        <v>130</v>
      </c>
      <c r="K11" s="30">
        <f t="shared" si="5"/>
        <v>1.329923273657289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16.900000000000002</v>
      </c>
      <c r="S11" s="30">
        <f t="shared" si="9"/>
        <v>1.2022052285256981</v>
      </c>
      <c r="T11" s="33">
        <f t="shared" si="10"/>
        <v>0.2636505460218409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1200</v>
      </c>
      <c r="C12" s="30">
        <f t="shared" si="1"/>
        <v>25.067892208063508</v>
      </c>
      <c r="D12" s="29">
        <v>1200</v>
      </c>
      <c r="E12" s="30">
        <f t="shared" si="2"/>
        <v>34.532374100719423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11000</v>
      </c>
      <c r="K12" s="30">
        <f t="shared" si="5"/>
        <v>20.884516219674733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1430</v>
      </c>
      <c r="S12" s="30">
        <f t="shared" si="9"/>
        <v>19.023096167205299</v>
      </c>
      <c r="T12" s="33">
        <f t="shared" si="10"/>
        <v>4.4204018547140649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700</v>
      </c>
      <c r="C13" s="30">
        <f t="shared" si="1"/>
        <v>22.853411687887693</v>
      </c>
      <c r="D13" s="29">
        <v>700</v>
      </c>
      <c r="E13" s="30">
        <f t="shared" si="2"/>
        <v>42.68292682926829</v>
      </c>
      <c r="F13" s="29"/>
      <c r="G13" s="30">
        <f t="shared" si="3"/>
        <v>0</v>
      </c>
      <c r="H13" s="34"/>
      <c r="I13" s="29" t="e">
        <f t="shared" si="4"/>
        <v>#DIV/0!</v>
      </c>
      <c r="J13" s="29">
        <v>5000</v>
      </c>
      <c r="K13" s="30">
        <f t="shared" si="5"/>
        <v>10.512373063095264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650</v>
      </c>
      <c r="S13" s="30">
        <f t="shared" si="9"/>
        <v>9.4307593647440484</v>
      </c>
      <c r="T13" s="33">
        <f t="shared" si="10"/>
        <v>2.1402700032927231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0</v>
      </c>
      <c r="C14" s="30">
        <f t="shared" si="1"/>
        <v>0</v>
      </c>
      <c r="D14" s="29"/>
      <c r="E14" s="30">
        <f t="shared" si="2"/>
        <v>0</v>
      </c>
      <c r="F14" s="34"/>
      <c r="G14" s="30">
        <f t="shared" si="3"/>
        <v>0</v>
      </c>
      <c r="H14" s="34"/>
      <c r="I14" s="29" t="e">
        <f t="shared" si="4"/>
        <v>#DIV/0!</v>
      </c>
      <c r="J14" s="29"/>
      <c r="K14" s="30">
        <f t="shared" si="5"/>
        <v>0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0</v>
      </c>
      <c r="S14" s="30">
        <f t="shared" si="9"/>
        <v>0</v>
      </c>
      <c r="T14" s="33">
        <f t="shared" si="10"/>
        <v>0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320</v>
      </c>
      <c r="C15" s="30">
        <f t="shared" si="1"/>
        <v>14.63860933211345</v>
      </c>
      <c r="D15" s="29">
        <v>320</v>
      </c>
      <c r="E15" s="30">
        <f t="shared" si="2"/>
        <v>15.717092337917485</v>
      </c>
      <c r="F15" s="29"/>
      <c r="G15" s="30">
        <f t="shared" si="3"/>
        <v>0</v>
      </c>
      <c r="H15" s="29"/>
      <c r="I15" s="29" t="e">
        <f t="shared" si="4"/>
        <v>#DIV/0!</v>
      </c>
      <c r="J15" s="29">
        <v>2600</v>
      </c>
      <c r="K15" s="30">
        <f t="shared" si="5"/>
        <v>13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338</v>
      </c>
      <c r="S15" s="30">
        <f t="shared" si="9"/>
        <v>11.007979156489171</v>
      </c>
      <c r="T15" s="33">
        <f t="shared" si="10"/>
        <v>2.1244500314267754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3190</v>
      </c>
      <c r="C17" s="30">
        <f t="shared" si="1"/>
        <v>42.128895932382463</v>
      </c>
      <c r="D17" s="29">
        <v>3190</v>
      </c>
      <c r="E17" s="30">
        <f t="shared" si="2"/>
        <v>42.128895932382463</v>
      </c>
      <c r="F17" s="29">
        <v>10</v>
      </c>
      <c r="G17" s="121">
        <f t="shared" si="3"/>
        <v>0.55555555555555558</v>
      </c>
      <c r="H17" s="124"/>
      <c r="I17" s="122" t="e">
        <f t="shared" si="4"/>
        <v>#DIV/0!</v>
      </c>
      <c r="J17" s="29">
        <v>21077</v>
      </c>
      <c r="K17" s="30">
        <f t="shared" si="5"/>
        <v>21.077000000000002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2744.51</v>
      </c>
      <c r="S17" s="30">
        <f>R17/AF17*100</f>
        <v>19.454951442546257</v>
      </c>
      <c r="T17" s="33">
        <f>R17/AG17*10</f>
        <v>4.4597172570685739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400</v>
      </c>
      <c r="C18" s="30">
        <f t="shared" si="1"/>
        <v>29.629629629629626</v>
      </c>
      <c r="D18" s="29">
        <v>400</v>
      </c>
      <c r="E18" s="30">
        <f t="shared" si="2"/>
        <v>29.629629629629626</v>
      </c>
      <c r="F18" s="29"/>
      <c r="G18" s="121">
        <f t="shared" si="3"/>
        <v>0</v>
      </c>
      <c r="H18" s="124"/>
      <c r="I18" s="122" t="e">
        <f t="shared" si="4"/>
        <v>#DIV/0!</v>
      </c>
      <c r="J18" s="29">
        <v>4000</v>
      </c>
      <c r="K18" s="30">
        <f t="shared" si="5"/>
        <v>23.52941176470588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520</v>
      </c>
      <c r="S18" s="30">
        <f t="shared" ref="S18:S24" si="15">R18/AF18*100</f>
        <v>21.159715157680569</v>
      </c>
      <c r="T18" s="33">
        <f t="shared" ref="T18:T24" si="16">R18/AG18*10</f>
        <v>3.6465638148667603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0</v>
      </c>
      <c r="C19" s="30">
        <f t="shared" si="1"/>
        <v>0</v>
      </c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f>SUM(B5:B25)</f>
        <v>9315</v>
      </c>
      <c r="C26" s="70">
        <f t="shared" si="1"/>
        <v>25.309748940332572</v>
      </c>
      <c r="D26" s="71">
        <f>SUM(D5:D25)</f>
        <v>9315</v>
      </c>
      <c r="E26" s="70">
        <f t="shared" si="2"/>
        <v>29.436860068259385</v>
      </c>
      <c r="F26" s="71">
        <f>SUM(F5:F25)</f>
        <v>10</v>
      </c>
      <c r="G26" s="70">
        <f t="shared" si="3"/>
        <v>9.2962721948498653E-2</v>
      </c>
      <c r="H26" s="71">
        <f>SUM(H5:H25)</f>
        <v>0</v>
      </c>
      <c r="I26" s="70">
        <f t="shared" si="4"/>
        <v>0</v>
      </c>
      <c r="J26" s="71">
        <f>SUM(J5:J25)</f>
        <v>72325</v>
      </c>
      <c r="K26" s="70">
        <f t="shared" si="5"/>
        <v>15.634842709050764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9406.75</v>
      </c>
      <c r="S26" s="30">
        <f t="shared" si="9"/>
        <v>14.144176822817395</v>
      </c>
      <c r="T26" s="72">
        <f t="shared" si="10"/>
        <v>2.9493791935787295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4225</v>
      </c>
      <c r="C27" s="29">
        <v>11.279600608697974</v>
      </c>
      <c r="D27" s="64">
        <v>4225</v>
      </c>
      <c r="E27" s="29">
        <v>13.131313131313133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20355</v>
      </c>
      <c r="K27" s="29">
        <v>4.1487137051243899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2651.5499999999997</v>
      </c>
      <c r="R27" s="64">
        <v>7.6078754300240723</v>
      </c>
      <c r="S27" s="30">
        <v>0.78804945463191367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5090</v>
      </c>
      <c r="C28" s="29"/>
      <c r="D28" s="29">
        <f>D26-D27</f>
        <v>5090</v>
      </c>
      <c r="E28" s="29"/>
      <c r="F28" s="29">
        <f>F26-F27</f>
        <v>-2</v>
      </c>
      <c r="G28" s="29">
        <f>G26-G27</f>
        <v>-4.8846361728320659E-3</v>
      </c>
      <c r="H28" s="29">
        <f>H26-H27</f>
        <v>0</v>
      </c>
      <c r="I28" s="29"/>
      <c r="J28" s="51">
        <f>J26-J27</f>
        <v>51970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-2651.5499999999997</v>
      </c>
      <c r="R28" s="51">
        <f>R26-R27</f>
        <v>9399.1421245699767</v>
      </c>
      <c r="S28" s="29"/>
      <c r="T28" s="91">
        <f>T26-T27</f>
        <v>2.9493791935787295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f>B26/B27*100</f>
        <v>220.47337278106508</v>
      </c>
      <c r="C29" s="29"/>
      <c r="D29" s="29">
        <f>D26/D27*100</f>
        <v>220.47337278106508</v>
      </c>
      <c r="E29" s="29"/>
      <c r="F29" s="29">
        <f>F26/F27*100</f>
        <v>83.333333333333343</v>
      </c>
      <c r="G29" s="29"/>
      <c r="H29" s="29" t="e">
        <f>H26/H27*100</f>
        <v>#DIV/0!</v>
      </c>
      <c r="I29" s="29"/>
      <c r="J29" s="95">
        <f>J26/J27*100</f>
        <v>355.31810366003441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>
        <f>R26/R27*100</f>
        <v>123644.90042616583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.15748031496062992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68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5" t="s">
        <v>3</v>
      </c>
      <c r="C2" s="332"/>
      <c r="D2" s="332"/>
      <c r="E2" s="356"/>
      <c r="F2" s="359" t="s">
        <v>4</v>
      </c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2"/>
      <c r="AB2" s="332"/>
      <c r="AC2" s="332"/>
      <c r="AD2" s="332"/>
      <c r="AE2" s="332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58"/>
      <c r="F3" s="360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49"/>
      <c r="V3" s="346"/>
      <c r="W3" s="346"/>
      <c r="X3" s="346"/>
      <c r="Y3" s="346"/>
      <c r="Z3" s="334"/>
      <c r="AA3" s="335"/>
      <c r="AB3" s="335"/>
      <c r="AC3" s="335"/>
      <c r="AD3" s="335"/>
      <c r="AE3" s="335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3"/>
      <c r="U4" s="350"/>
      <c r="V4" s="347"/>
      <c r="W4" s="347"/>
      <c r="X4" s="347"/>
      <c r="Y4" s="347"/>
      <c r="Z4" s="141" t="s">
        <v>25</v>
      </c>
      <c r="AA4" s="142" t="s">
        <v>26</v>
      </c>
      <c r="AB4" s="142" t="s">
        <v>27</v>
      </c>
      <c r="AC4" s="142" t="s">
        <v>28</v>
      </c>
      <c r="AD4" s="142" t="s">
        <v>23</v>
      </c>
      <c r="AE4" s="142" t="s">
        <v>29</v>
      </c>
      <c r="AF4" s="26" t="s">
        <v>30</v>
      </c>
      <c r="AG4" s="339"/>
      <c r="AH4" s="342"/>
      <c r="AI4" s="347"/>
      <c r="AJ4" s="347"/>
      <c r="AK4" s="347"/>
      <c r="AL4" s="347"/>
      <c r="AM4" s="14"/>
      <c r="AN4" s="140"/>
      <c r="AO4" s="140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 t="shared" ref="B5:B25" si="0">SUM(D5)</f>
        <v>1088</v>
      </c>
      <c r="C5" s="30">
        <f t="shared" ref="C5:C26" si="1">B5/V5*100</f>
        <v>62.745098039215684</v>
      </c>
      <c r="D5" s="31">
        <v>1088</v>
      </c>
      <c r="E5" s="30">
        <f t="shared" ref="E5:E26" si="2">D5/W5*100</f>
        <v>70.925684485006528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3969</v>
      </c>
      <c r="K5" s="30">
        <f t="shared" ref="K5:K26" si="5">J5/AB5*100</f>
        <v>15.876000000000001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515.97</v>
      </c>
      <c r="S5" s="30">
        <f t="shared" ref="S5:S26" si="9">R5/AF5*100</f>
        <v>13.790458372310571</v>
      </c>
      <c r="T5" s="33">
        <f t="shared" ref="T5:T26" si="10">R5/AG5*10</f>
        <v>2.8922085201793726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si="0"/>
        <v>457</v>
      </c>
      <c r="C6" s="30">
        <f t="shared" si="1"/>
        <v>21.939510321651465</v>
      </c>
      <c r="D6" s="46">
        <v>457</v>
      </c>
      <c r="E6" s="30">
        <f t="shared" si="2"/>
        <v>25.417130144605117</v>
      </c>
      <c r="F6" s="29"/>
      <c r="G6" s="30">
        <f t="shared" si="3"/>
        <v>0</v>
      </c>
      <c r="H6" s="34"/>
      <c r="I6" s="29" t="e">
        <f t="shared" si="4"/>
        <v>#DIV/0!</v>
      </c>
      <c r="J6" s="29">
        <v>4140</v>
      </c>
      <c r="K6" s="30">
        <f t="shared" si="5"/>
        <v>13.8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538.20000000000005</v>
      </c>
      <c r="S6" s="30">
        <f t="shared" si="9"/>
        <v>12.135287485907554</v>
      </c>
      <c r="T6" s="33">
        <f t="shared" si="10"/>
        <v>2.4287003610108302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43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274</v>
      </c>
      <c r="C7" s="30">
        <f t="shared" si="1"/>
        <v>17.896799477465709</v>
      </c>
      <c r="D7" s="46">
        <v>274</v>
      </c>
      <c r="E7" s="30">
        <f t="shared" si="2"/>
        <v>41.452344931921331</v>
      </c>
      <c r="F7" s="29"/>
      <c r="G7" s="30">
        <f t="shared" si="3"/>
        <v>0</v>
      </c>
      <c r="H7" s="34"/>
      <c r="I7" s="29" t="e">
        <f t="shared" si="4"/>
        <v>#DIV/0!</v>
      </c>
      <c r="J7" s="29">
        <v>2603</v>
      </c>
      <c r="K7" s="30">
        <f t="shared" si="5"/>
        <v>11.568888888888889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338.39</v>
      </c>
      <c r="S7" s="30">
        <f t="shared" si="9"/>
        <v>10.032315446190335</v>
      </c>
      <c r="T7" s="33">
        <f t="shared" si="10"/>
        <v>2.5674506828528072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645</v>
      </c>
      <c r="C8" s="30">
        <f t="shared" si="1"/>
        <v>38.12056737588653</v>
      </c>
      <c r="D8" s="29">
        <v>645</v>
      </c>
      <c r="E8" s="30">
        <f t="shared" si="2"/>
        <v>38.12056737588653</v>
      </c>
      <c r="F8" s="29"/>
      <c r="G8" s="30">
        <f t="shared" si="3"/>
        <v>0</v>
      </c>
      <c r="H8" s="34"/>
      <c r="I8" s="29" t="e">
        <f t="shared" si="4"/>
        <v>#DIV/0!</v>
      </c>
      <c r="J8" s="29">
        <v>5550</v>
      </c>
      <c r="K8" s="30">
        <f t="shared" si="5"/>
        <v>17.076923076923077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721.5</v>
      </c>
      <c r="S8" s="30">
        <f t="shared" si="9"/>
        <v>15.902578796561603</v>
      </c>
      <c r="T8" s="33">
        <f t="shared" si="10"/>
        <v>4.2997616209773541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238</v>
      </c>
      <c r="C9" s="30">
        <f t="shared" si="1"/>
        <v>9.8509933774834444</v>
      </c>
      <c r="D9" s="51">
        <v>238</v>
      </c>
      <c r="E9" s="30">
        <f t="shared" si="2"/>
        <v>11.252955082742316</v>
      </c>
      <c r="F9" s="51"/>
      <c r="G9" s="30">
        <f t="shared" si="3"/>
        <v>0</v>
      </c>
      <c r="H9" s="52"/>
      <c r="I9" s="29" t="e">
        <f t="shared" si="4"/>
        <v>#DIV/0!</v>
      </c>
      <c r="J9" s="51">
        <v>3044</v>
      </c>
      <c r="K9" s="30">
        <f t="shared" si="5"/>
        <v>8.4555555555555557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395.72</v>
      </c>
      <c r="S9" s="30">
        <f t="shared" si="9"/>
        <v>8.0332927324401151</v>
      </c>
      <c r="T9" s="33">
        <f t="shared" si="10"/>
        <v>1.893397129186603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1037</v>
      </c>
      <c r="C10" s="30">
        <f t="shared" si="1"/>
        <v>27.005208333333336</v>
      </c>
      <c r="D10" s="29">
        <v>1037</v>
      </c>
      <c r="E10" s="30">
        <f t="shared" si="2"/>
        <v>27.727272727272727</v>
      </c>
      <c r="F10" s="29"/>
      <c r="G10" s="30">
        <f t="shared" si="3"/>
        <v>0</v>
      </c>
      <c r="H10" s="34"/>
      <c r="I10" s="29" t="e">
        <f t="shared" si="4"/>
        <v>#DIV/0!</v>
      </c>
      <c r="J10" s="29">
        <v>11705</v>
      </c>
      <c r="K10" s="30">
        <f t="shared" si="5"/>
        <v>22.475038402457756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1521.65</v>
      </c>
      <c r="S10" s="30">
        <f t="shared" si="9"/>
        <v>20.437451312219626</v>
      </c>
      <c r="T10" s="33">
        <f t="shared" si="10"/>
        <v>3.5166397041830373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10</v>
      </c>
      <c r="C11" s="30">
        <f t="shared" si="1"/>
        <v>0.79554494828957845</v>
      </c>
      <c r="D11" s="29">
        <v>10</v>
      </c>
      <c r="E11" s="30">
        <f t="shared" si="2"/>
        <v>0.9041591320072333</v>
      </c>
      <c r="F11" s="29"/>
      <c r="G11" s="30">
        <f t="shared" si="3"/>
        <v>0</v>
      </c>
      <c r="H11" s="34"/>
      <c r="I11" s="29" t="e">
        <f t="shared" si="4"/>
        <v>#DIV/0!</v>
      </c>
      <c r="J11" s="29">
        <v>130</v>
      </c>
      <c r="K11" s="30">
        <f t="shared" si="5"/>
        <v>1.329923273657289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16.900000000000002</v>
      </c>
      <c r="S11" s="30">
        <f t="shared" si="9"/>
        <v>1.2022052285256981</v>
      </c>
      <c r="T11" s="33">
        <f t="shared" si="10"/>
        <v>0.2636505460218409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1280</v>
      </c>
      <c r="C12" s="30">
        <f t="shared" si="1"/>
        <v>26.739085021934407</v>
      </c>
      <c r="D12" s="29">
        <v>1280</v>
      </c>
      <c r="E12" s="30">
        <f t="shared" si="2"/>
        <v>36.834532374100718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11800</v>
      </c>
      <c r="K12" s="30">
        <f t="shared" si="5"/>
        <v>22.403390126560168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1534</v>
      </c>
      <c r="S12" s="30">
        <f t="shared" si="9"/>
        <v>20.406594070274775</v>
      </c>
      <c r="T12" s="33">
        <f t="shared" si="10"/>
        <v>4.7418856259659972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800</v>
      </c>
      <c r="C13" s="30">
        <f t="shared" si="1"/>
        <v>26.118184786157361</v>
      </c>
      <c r="D13" s="29">
        <v>800</v>
      </c>
      <c r="E13" s="30">
        <f t="shared" si="2"/>
        <v>48.780487804878049</v>
      </c>
      <c r="F13" s="29"/>
      <c r="G13" s="30">
        <f t="shared" si="3"/>
        <v>0</v>
      </c>
      <c r="H13" s="34"/>
      <c r="I13" s="29" t="e">
        <f t="shared" si="4"/>
        <v>#DIV/0!</v>
      </c>
      <c r="J13" s="29">
        <v>5700</v>
      </c>
      <c r="K13" s="30">
        <f t="shared" si="5"/>
        <v>11.9841052919286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741</v>
      </c>
      <c r="S13" s="30">
        <f t="shared" si="9"/>
        <v>10.751065675808217</v>
      </c>
      <c r="T13" s="33">
        <f t="shared" si="10"/>
        <v>2.4399078037537043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206</v>
      </c>
      <c r="C14" s="30">
        <f t="shared" si="1"/>
        <v>12.522796352583587</v>
      </c>
      <c r="D14" s="29">
        <v>206</v>
      </c>
      <c r="E14" s="30">
        <f t="shared" si="2"/>
        <v>14.18732782369146</v>
      </c>
      <c r="F14" s="34"/>
      <c r="G14" s="30">
        <f t="shared" si="3"/>
        <v>0</v>
      </c>
      <c r="H14" s="34"/>
      <c r="I14" s="29" t="e">
        <f t="shared" si="4"/>
        <v>#DIV/0!</v>
      </c>
      <c r="J14" s="29">
        <v>1561</v>
      </c>
      <c r="K14" s="30">
        <f t="shared" si="5"/>
        <v>10.070967741935483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202.93</v>
      </c>
      <c r="S14" s="30">
        <f t="shared" si="9"/>
        <v>9.6403800475059391</v>
      </c>
      <c r="T14" s="33">
        <f t="shared" si="10"/>
        <v>1.8566331198536141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370</v>
      </c>
      <c r="C15" s="30">
        <f t="shared" si="1"/>
        <v>16.925892040256176</v>
      </c>
      <c r="D15" s="29">
        <v>370</v>
      </c>
      <c r="E15" s="30">
        <f t="shared" si="2"/>
        <v>18.172888015717092</v>
      </c>
      <c r="F15" s="29"/>
      <c r="G15" s="30">
        <f t="shared" si="3"/>
        <v>0</v>
      </c>
      <c r="H15" s="29"/>
      <c r="I15" s="29" t="e">
        <f t="shared" si="4"/>
        <v>#DIV/0!</v>
      </c>
      <c r="J15" s="29">
        <v>3050</v>
      </c>
      <c r="K15" s="30">
        <f t="shared" si="5"/>
        <v>15.25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396.5</v>
      </c>
      <c r="S15" s="30">
        <f t="shared" si="9"/>
        <v>12.913206318189218</v>
      </c>
      <c r="T15" s="33">
        <f t="shared" si="10"/>
        <v>2.4921433060967946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3385</v>
      </c>
      <c r="C17" s="30">
        <f t="shared" si="1"/>
        <v>44.70417326994189</v>
      </c>
      <c r="D17" s="29">
        <v>3385</v>
      </c>
      <c r="E17" s="30">
        <f t="shared" si="2"/>
        <v>44.70417326994189</v>
      </c>
      <c r="F17" s="29">
        <v>10</v>
      </c>
      <c r="G17" s="121">
        <f t="shared" si="3"/>
        <v>0.55555555555555558</v>
      </c>
      <c r="H17" s="124"/>
      <c r="I17" s="122" t="e">
        <f t="shared" si="4"/>
        <v>#DIV/0!</v>
      </c>
      <c r="J17" s="29">
        <v>21993</v>
      </c>
      <c r="K17" s="30">
        <f t="shared" si="5"/>
        <v>21.992999999999999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2863.59</v>
      </c>
      <c r="S17" s="30">
        <f>R17/AF17*100</f>
        <v>20.299071383001348</v>
      </c>
      <c r="T17" s="33">
        <f>R17/AG17*10</f>
        <v>4.6532174195645108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430</v>
      </c>
      <c r="C18" s="30">
        <f t="shared" si="1"/>
        <v>31.851851851851855</v>
      </c>
      <c r="D18" s="29">
        <v>430</v>
      </c>
      <c r="E18" s="30">
        <f t="shared" si="2"/>
        <v>31.851851851851855</v>
      </c>
      <c r="F18" s="29"/>
      <c r="G18" s="121">
        <f t="shared" si="3"/>
        <v>0</v>
      </c>
      <c r="H18" s="124"/>
      <c r="I18" s="122" t="e">
        <f t="shared" si="4"/>
        <v>#DIV/0!</v>
      </c>
      <c r="J18" s="29">
        <v>4300</v>
      </c>
      <c r="K18" s="30">
        <f t="shared" si="5"/>
        <v>25.294117647058822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559</v>
      </c>
      <c r="S18" s="30">
        <f t="shared" ref="S18:S24" si="15">R18/AF18*100</f>
        <v>22.746693794506612</v>
      </c>
      <c r="T18" s="33">
        <f t="shared" ref="T18:T24" si="16">R18/AG18*10</f>
        <v>3.9200561009817667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0</v>
      </c>
      <c r="C19" s="30">
        <f t="shared" si="1"/>
        <v>0</v>
      </c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f>SUM(B5:B25)</f>
        <v>10220</v>
      </c>
      <c r="C26" s="70">
        <f t="shared" si="1"/>
        <v>27.768720791218342</v>
      </c>
      <c r="D26" s="71">
        <f>SUM(D5:D25)</f>
        <v>10220</v>
      </c>
      <c r="E26" s="70">
        <f t="shared" si="2"/>
        <v>32.296801921375298</v>
      </c>
      <c r="F26" s="71">
        <f>SUM(F5:F25)</f>
        <v>10</v>
      </c>
      <c r="G26" s="70">
        <f t="shared" si="3"/>
        <v>9.2962721948498653E-2</v>
      </c>
      <c r="H26" s="71">
        <f>SUM(H5:H25)</f>
        <v>0</v>
      </c>
      <c r="I26" s="70">
        <f t="shared" si="4"/>
        <v>0</v>
      </c>
      <c r="J26" s="71">
        <f>SUM(J5:J25)</f>
        <v>79545</v>
      </c>
      <c r="K26" s="70">
        <f t="shared" si="5"/>
        <v>17.195624794904155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10345.35</v>
      </c>
      <c r="S26" s="30">
        <f t="shared" si="9"/>
        <v>15.555474493734176</v>
      </c>
      <c r="T26" s="72">
        <f t="shared" si="10"/>
        <v>3.243666520348655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4225</v>
      </c>
      <c r="C27" s="29">
        <v>11.279600608697974</v>
      </c>
      <c r="D27" s="64">
        <v>4225</v>
      </c>
      <c r="E27" s="29">
        <v>13.131313131313133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20355</v>
      </c>
      <c r="K27" s="29">
        <v>4.1487137051243899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2651.5499999999997</v>
      </c>
      <c r="R27" s="64">
        <v>7.6078754300240723</v>
      </c>
      <c r="S27" s="30">
        <v>0.78804945463191367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5995</v>
      </c>
      <c r="C28" s="29"/>
      <c r="D28" s="29">
        <f>D26-D27</f>
        <v>5995</v>
      </c>
      <c r="E28" s="29"/>
      <c r="F28" s="29">
        <f>F26-F27</f>
        <v>-2</v>
      </c>
      <c r="G28" s="29">
        <f>G26-G27</f>
        <v>-4.8846361728320659E-3</v>
      </c>
      <c r="H28" s="29">
        <f>H26-H27</f>
        <v>0</v>
      </c>
      <c r="I28" s="29"/>
      <c r="J28" s="51">
        <f>J26-J27</f>
        <v>59190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-2651.5499999999997</v>
      </c>
      <c r="R28" s="51">
        <f>R26-R27</f>
        <v>10337.742124569977</v>
      </c>
      <c r="S28" s="29"/>
      <c r="T28" s="91">
        <f>T26-T27</f>
        <v>3.243666520348655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f>B26/B27*100</f>
        <v>241.89349112426038</v>
      </c>
      <c r="C29" s="29"/>
      <c r="D29" s="29">
        <f>D26/D27*100</f>
        <v>241.89349112426038</v>
      </c>
      <c r="E29" s="29"/>
      <c r="F29" s="29">
        <f>F26/F27*100</f>
        <v>83.333333333333343</v>
      </c>
      <c r="G29" s="29"/>
      <c r="H29" s="29" t="e">
        <f>H26/H27*100</f>
        <v>#DIV/0!</v>
      </c>
      <c r="I29" s="29"/>
      <c r="J29" s="95">
        <f>J26/J27*100</f>
        <v>390.7885040530582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>
        <f>R26/R27*100</f>
        <v>135982.11610001698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E18" sqref="E18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69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5" t="s">
        <v>3</v>
      </c>
      <c r="C2" s="332"/>
      <c r="D2" s="332"/>
      <c r="E2" s="356"/>
      <c r="F2" s="359" t="s">
        <v>4</v>
      </c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2"/>
      <c r="AB2" s="332"/>
      <c r="AC2" s="332"/>
      <c r="AD2" s="332"/>
      <c r="AE2" s="332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58"/>
      <c r="F3" s="360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49"/>
      <c r="V3" s="346"/>
      <c r="W3" s="346"/>
      <c r="X3" s="346"/>
      <c r="Y3" s="346"/>
      <c r="Z3" s="334"/>
      <c r="AA3" s="335"/>
      <c r="AB3" s="335"/>
      <c r="AC3" s="335"/>
      <c r="AD3" s="335"/>
      <c r="AE3" s="335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3"/>
      <c r="U4" s="350"/>
      <c r="V4" s="347"/>
      <c r="W4" s="347"/>
      <c r="X4" s="347"/>
      <c r="Y4" s="347"/>
      <c r="Z4" s="143" t="s">
        <v>25</v>
      </c>
      <c r="AA4" s="144" t="s">
        <v>26</v>
      </c>
      <c r="AB4" s="144" t="s">
        <v>27</v>
      </c>
      <c r="AC4" s="144" t="s">
        <v>28</v>
      </c>
      <c r="AD4" s="144" t="s">
        <v>23</v>
      </c>
      <c r="AE4" s="144" t="s">
        <v>29</v>
      </c>
      <c r="AF4" s="26" t="s">
        <v>30</v>
      </c>
      <c r="AG4" s="339"/>
      <c r="AH4" s="342"/>
      <c r="AI4" s="347"/>
      <c r="AJ4" s="347"/>
      <c r="AK4" s="347"/>
      <c r="AL4" s="347"/>
      <c r="AM4" s="14"/>
      <c r="AN4" s="145"/>
      <c r="AO4" s="145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1088</v>
      </c>
      <c r="C5" s="30">
        <v>62.745098039215684</v>
      </c>
      <c r="D5" s="31">
        <v>1088</v>
      </c>
      <c r="E5" s="30">
        <v>70.925684485006528</v>
      </c>
      <c r="F5" s="30"/>
      <c r="G5" s="30">
        <v>0</v>
      </c>
      <c r="H5" s="32"/>
      <c r="I5" s="29" t="e">
        <v>#DIV/0!</v>
      </c>
      <c r="J5" s="30">
        <v>3969</v>
      </c>
      <c r="K5" s="30">
        <v>15.876000000000001</v>
      </c>
      <c r="L5" s="29"/>
      <c r="M5" s="29">
        <v>0</v>
      </c>
      <c r="N5" s="32"/>
      <c r="O5" s="111"/>
      <c r="P5" s="30" t="e">
        <v>#DIV/0!</v>
      </c>
      <c r="Q5" s="30"/>
      <c r="R5" s="30">
        <v>515.97</v>
      </c>
      <c r="S5" s="30">
        <v>13.790458372310571</v>
      </c>
      <c r="T5" s="33">
        <v>2.8922085201793726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v>537</v>
      </c>
      <c r="C6" s="30">
        <v>25.780124819971196</v>
      </c>
      <c r="D6" s="46">
        <v>537</v>
      </c>
      <c r="E6" s="30">
        <v>29.866518353726363</v>
      </c>
      <c r="F6" s="29"/>
      <c r="G6" s="30">
        <v>0</v>
      </c>
      <c r="H6" s="34"/>
      <c r="I6" s="29" t="e">
        <v>#DIV/0!</v>
      </c>
      <c r="J6" s="29">
        <v>4640</v>
      </c>
      <c r="K6" s="30">
        <v>15.466666666666667</v>
      </c>
      <c r="L6" s="29"/>
      <c r="M6" s="29">
        <v>0</v>
      </c>
      <c r="N6" s="34"/>
      <c r="O6" s="112"/>
      <c r="P6" s="30" t="e">
        <v>#DIV/0!</v>
      </c>
      <c r="Q6" s="29"/>
      <c r="R6" s="30">
        <v>603.20000000000005</v>
      </c>
      <c r="S6" s="30">
        <v>13.600901916572719</v>
      </c>
      <c r="T6" s="33">
        <v>2.72202166064982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43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298</v>
      </c>
      <c r="C7" s="30">
        <v>19.46440235140431</v>
      </c>
      <c r="D7" s="46">
        <v>298</v>
      </c>
      <c r="E7" s="30">
        <v>45.08320726172466</v>
      </c>
      <c r="F7" s="29"/>
      <c r="G7" s="30">
        <v>0</v>
      </c>
      <c r="H7" s="34"/>
      <c r="I7" s="29" t="e">
        <v>#DIV/0!</v>
      </c>
      <c r="J7" s="29">
        <v>2790</v>
      </c>
      <c r="K7" s="30">
        <v>12.4</v>
      </c>
      <c r="L7" s="29"/>
      <c r="M7" s="29">
        <v>0</v>
      </c>
      <c r="N7" s="34"/>
      <c r="O7" s="112"/>
      <c r="P7" s="30" t="e">
        <v>#DIV/0!</v>
      </c>
      <c r="Q7" s="29"/>
      <c r="R7" s="30">
        <v>362.7</v>
      </c>
      <c r="S7" s="30">
        <v>10.753038837829825</v>
      </c>
      <c r="T7" s="33">
        <v>2.7518968133535662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v>686</v>
      </c>
      <c r="C8" s="30">
        <v>40.543735224586285</v>
      </c>
      <c r="D8" s="29">
        <v>686</v>
      </c>
      <c r="E8" s="30">
        <v>40.543735224586285</v>
      </c>
      <c r="F8" s="29"/>
      <c r="G8" s="30">
        <v>0</v>
      </c>
      <c r="H8" s="34"/>
      <c r="I8" s="29" t="e">
        <v>#DIV/0!</v>
      </c>
      <c r="J8" s="29">
        <v>6250</v>
      </c>
      <c r="K8" s="30">
        <v>19.230769230769234</v>
      </c>
      <c r="L8" s="29"/>
      <c r="M8" s="29">
        <v>0</v>
      </c>
      <c r="N8" s="34"/>
      <c r="O8" s="112"/>
      <c r="P8" s="30" t="e">
        <v>#DIV/0!</v>
      </c>
      <c r="Q8" s="29"/>
      <c r="R8" s="30">
        <v>812.5</v>
      </c>
      <c r="S8" s="30">
        <v>17.908309455587393</v>
      </c>
      <c r="T8" s="33">
        <v>4.8420738974970199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274</v>
      </c>
      <c r="C9" s="30">
        <v>11.341059602649006</v>
      </c>
      <c r="D9" s="51">
        <v>274</v>
      </c>
      <c r="E9" s="30">
        <v>12.955082742316785</v>
      </c>
      <c r="F9" s="51"/>
      <c r="G9" s="30">
        <v>0</v>
      </c>
      <c r="H9" s="52"/>
      <c r="I9" s="29" t="e">
        <v>#DIV/0!</v>
      </c>
      <c r="J9" s="51">
        <v>3469</v>
      </c>
      <c r="K9" s="30">
        <v>9.6361111111111111</v>
      </c>
      <c r="L9" s="51"/>
      <c r="M9" s="29">
        <v>0</v>
      </c>
      <c r="N9" s="52"/>
      <c r="O9" s="113"/>
      <c r="P9" s="30" t="e">
        <v>#DIV/0!</v>
      </c>
      <c r="Q9" s="51"/>
      <c r="R9" s="30">
        <v>450.97</v>
      </c>
      <c r="S9" s="30">
        <v>9.1548924076329676</v>
      </c>
      <c r="T9" s="33">
        <v>2.1577511961722489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v>1157</v>
      </c>
      <c r="C10" s="30">
        <v>30.130208333333336</v>
      </c>
      <c r="D10" s="29">
        <v>1157</v>
      </c>
      <c r="E10" s="30">
        <v>30.935828877005349</v>
      </c>
      <c r="F10" s="29"/>
      <c r="G10" s="30">
        <v>0</v>
      </c>
      <c r="H10" s="34"/>
      <c r="I10" s="29" t="e">
        <v>#DIV/0!</v>
      </c>
      <c r="J10" s="29">
        <v>12702</v>
      </c>
      <c r="K10" s="30">
        <v>24.389400921658986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v>1651.26</v>
      </c>
      <c r="S10" s="30">
        <v>22.178257716173743</v>
      </c>
      <c r="T10" s="33">
        <v>3.8161774901779522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v>10</v>
      </c>
      <c r="C11" s="30">
        <v>0.79554494828957845</v>
      </c>
      <c r="D11" s="29">
        <v>10</v>
      </c>
      <c r="E11" s="30">
        <v>0.9041591320072333</v>
      </c>
      <c r="F11" s="29"/>
      <c r="G11" s="30">
        <v>0</v>
      </c>
      <c r="H11" s="34"/>
      <c r="I11" s="29" t="e">
        <v>#DIV/0!</v>
      </c>
      <c r="J11" s="29">
        <v>130</v>
      </c>
      <c r="K11" s="30">
        <v>1.329923273657289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v>16.900000000000002</v>
      </c>
      <c r="S11" s="30">
        <v>1.2022052285256981</v>
      </c>
      <c r="T11" s="33">
        <v>0.2636505460218409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v>1370</v>
      </c>
      <c r="C12" s="30">
        <v>28.619176937539169</v>
      </c>
      <c r="D12" s="29">
        <v>1370</v>
      </c>
      <c r="E12" s="30">
        <v>39.42446043165468</v>
      </c>
      <c r="F12" s="29"/>
      <c r="G12" s="30">
        <v>0</v>
      </c>
      <c r="H12" s="34"/>
      <c r="I12" s="29" t="e">
        <v>#DIV/0!</v>
      </c>
      <c r="J12" s="29">
        <v>12800</v>
      </c>
      <c r="K12" s="30">
        <v>24.301982510166965</v>
      </c>
      <c r="L12" s="29"/>
      <c r="M12" s="29">
        <v>0</v>
      </c>
      <c r="N12" s="34"/>
      <c r="O12" s="112"/>
      <c r="P12" s="30" t="e">
        <v>#DIV/0!</v>
      </c>
      <c r="Q12" s="29"/>
      <c r="R12" s="30">
        <v>1664</v>
      </c>
      <c r="S12" s="30">
        <v>22.135966449111621</v>
      </c>
      <c r="T12" s="33">
        <v>5.1437403400309121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850</v>
      </c>
      <c r="C13" s="30">
        <v>27.750571335292197</v>
      </c>
      <c r="D13" s="29">
        <v>850</v>
      </c>
      <c r="E13" s="30">
        <v>51.829268292682926</v>
      </c>
      <c r="F13" s="29"/>
      <c r="G13" s="30">
        <v>0</v>
      </c>
      <c r="H13" s="34"/>
      <c r="I13" s="29" t="e">
        <v>#DIV/0!</v>
      </c>
      <c r="J13" s="29">
        <v>6000</v>
      </c>
      <c r="K13" s="30">
        <v>12.614847675714316</v>
      </c>
      <c r="L13" s="29"/>
      <c r="M13" s="29">
        <v>0</v>
      </c>
      <c r="N13" s="34"/>
      <c r="O13" s="112"/>
      <c r="P13" s="30" t="e">
        <v>#DIV/0!</v>
      </c>
      <c r="Q13" s="29"/>
      <c r="R13" s="30">
        <v>780</v>
      </c>
      <c r="S13" s="30">
        <v>11.316911237692858</v>
      </c>
      <c r="T13" s="33">
        <v>2.5683240039512678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v>244</v>
      </c>
      <c r="C14" s="30">
        <v>14.832826747720365</v>
      </c>
      <c r="D14" s="29">
        <v>244</v>
      </c>
      <c r="E14" s="30">
        <v>16.804407713498623</v>
      </c>
      <c r="F14" s="34"/>
      <c r="G14" s="30">
        <v>0</v>
      </c>
      <c r="H14" s="34"/>
      <c r="I14" s="29" t="e">
        <v>#DIV/0!</v>
      </c>
      <c r="J14" s="29">
        <v>1776</v>
      </c>
      <c r="K14" s="30">
        <v>11.458064516129033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v>230.88</v>
      </c>
      <c r="S14" s="30">
        <v>10.968171021377673</v>
      </c>
      <c r="T14" s="33">
        <v>2.1123513266239708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v>427</v>
      </c>
      <c r="C15" s="30">
        <v>19.533394327538883</v>
      </c>
      <c r="D15" s="29">
        <v>427</v>
      </c>
      <c r="E15" s="30">
        <v>20.972495088408643</v>
      </c>
      <c r="F15" s="29"/>
      <c r="G15" s="30">
        <v>0</v>
      </c>
      <c r="H15" s="29"/>
      <c r="I15" s="29" t="e">
        <v>#DIV/0!</v>
      </c>
      <c r="J15" s="29">
        <v>3410</v>
      </c>
      <c r="K15" s="30">
        <v>17.05</v>
      </c>
      <c r="L15" s="29"/>
      <c r="M15" s="29">
        <v>0</v>
      </c>
      <c r="N15" s="34"/>
      <c r="O15" s="112"/>
      <c r="P15" s="30" t="e">
        <v>#DIV/0!</v>
      </c>
      <c r="Q15" s="29"/>
      <c r="R15" s="30">
        <v>443.3</v>
      </c>
      <c r="S15" s="30">
        <v>14.437388047549259</v>
      </c>
      <c r="T15" s="33">
        <v>2.7862979258328098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0</v>
      </c>
      <c r="C16" s="30">
        <v>0</v>
      </c>
      <c r="D16" s="29"/>
      <c r="E16" s="30">
        <v>0</v>
      </c>
      <c r="F16" s="29"/>
      <c r="G16" s="30" t="e">
        <v>#DIV/0!</v>
      </c>
      <c r="H16" s="123"/>
      <c r="I16" s="29">
        <v>0</v>
      </c>
      <c r="J16" s="29"/>
      <c r="K16" s="30" t="e"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v>0</v>
      </c>
      <c r="S16" s="30" t="e">
        <v>#DIV/0!</v>
      </c>
      <c r="T16" s="33" t="e"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v>3564</v>
      </c>
      <c r="C17" s="30">
        <v>47.068145800316955</v>
      </c>
      <c r="D17" s="29">
        <v>3564</v>
      </c>
      <c r="E17" s="30">
        <v>47.068145800316955</v>
      </c>
      <c r="F17" s="29">
        <v>17</v>
      </c>
      <c r="G17" s="121">
        <v>0.94444444444444442</v>
      </c>
      <c r="H17" s="124"/>
      <c r="I17" s="122" t="e">
        <v>#DIV/0!</v>
      </c>
      <c r="J17" s="29">
        <v>23504</v>
      </c>
      <c r="K17" s="30">
        <v>23.504000000000001</v>
      </c>
      <c r="L17" s="29"/>
      <c r="M17" s="29">
        <v>0</v>
      </c>
      <c r="N17" s="34"/>
      <c r="O17" s="112"/>
      <c r="P17" s="30" t="e">
        <v>#DIV/0!</v>
      </c>
      <c r="Q17" s="29"/>
      <c r="R17" s="30">
        <v>3063.17</v>
      </c>
      <c r="S17" s="30">
        <v>21.713830013468492</v>
      </c>
      <c r="T17" s="33">
        <v>4.9775268118297049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v>430</v>
      </c>
      <c r="C18" s="30">
        <v>31.851851851851855</v>
      </c>
      <c r="D18" s="29">
        <v>430</v>
      </c>
      <c r="E18" s="30">
        <v>31.851851851851855</v>
      </c>
      <c r="F18" s="29"/>
      <c r="G18" s="121">
        <v>0</v>
      </c>
      <c r="H18" s="124"/>
      <c r="I18" s="122" t="e">
        <v>#DIV/0!</v>
      </c>
      <c r="J18" s="29">
        <v>4300</v>
      </c>
      <c r="K18" s="30">
        <v>25.294117647058822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v>559</v>
      </c>
      <c r="S18" s="30">
        <v>22.746693794506612</v>
      </c>
      <c r="T18" s="33">
        <v>3.9200561009817667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v>0</v>
      </c>
      <c r="C19" s="30">
        <v>0</v>
      </c>
      <c r="D19" s="29"/>
      <c r="E19" s="30">
        <v>0</v>
      </c>
      <c r="F19" s="29"/>
      <c r="G19" s="121">
        <v>0</v>
      </c>
      <c r="H19" s="124"/>
      <c r="I19" s="122" t="e">
        <v>#DIV/0!</v>
      </c>
      <c r="J19" s="29"/>
      <c r="K19" s="30">
        <v>0</v>
      </c>
      <c r="L19" s="29"/>
      <c r="M19" s="29">
        <v>0</v>
      </c>
      <c r="N19" s="34"/>
      <c r="O19" s="112"/>
      <c r="P19" s="30" t="e">
        <v>#DIV/0!</v>
      </c>
      <c r="Q19" s="29"/>
      <c r="R19" s="30">
        <v>0</v>
      </c>
      <c r="S19" s="30">
        <v>0</v>
      </c>
      <c r="T19" s="33">
        <v>0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v>0</v>
      </c>
      <c r="C20" s="30" t="e">
        <v>#DIV/0!</v>
      </c>
      <c r="D20" s="29"/>
      <c r="E20" s="30" t="e">
        <v>#DIV/0!</v>
      </c>
      <c r="F20" s="29"/>
      <c r="G20" s="121">
        <v>0</v>
      </c>
      <c r="H20" s="124"/>
      <c r="I20" s="122" t="e">
        <v>#DIV/0!</v>
      </c>
      <c r="J20" s="29"/>
      <c r="K20" s="30" t="e"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v>0</v>
      </c>
      <c r="S20" s="30">
        <v>0</v>
      </c>
      <c r="T20" s="33"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v>0</v>
      </c>
      <c r="C21" s="30">
        <v>0</v>
      </c>
      <c r="D21" s="29"/>
      <c r="E21" s="30">
        <v>0</v>
      </c>
      <c r="F21" s="29"/>
      <c r="G21" s="121" t="e">
        <v>#DIV/0!</v>
      </c>
      <c r="H21" s="124"/>
      <c r="I21" s="122" t="e">
        <v>#DIV/0!</v>
      </c>
      <c r="J21" s="29"/>
      <c r="K21" s="30" t="e"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v>0</v>
      </c>
      <c r="S21" s="30" t="e">
        <v>#DIV/0!</v>
      </c>
      <c r="T21" s="33"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v>0</v>
      </c>
      <c r="C22" s="30" t="e">
        <v>#DIV/0!</v>
      </c>
      <c r="D22" s="29"/>
      <c r="E22" s="30" t="e">
        <v>#DIV/0!</v>
      </c>
      <c r="F22" s="29"/>
      <c r="G22" s="30" t="e">
        <v>#DIV/0!</v>
      </c>
      <c r="H22" s="63"/>
      <c r="I22" s="29" t="e">
        <v>#DIV/0!</v>
      </c>
      <c r="J22" s="29"/>
      <c r="K22" s="30" t="e"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v>0</v>
      </c>
      <c r="S22" s="30" t="e">
        <v>#DIV/0!</v>
      </c>
      <c r="T22" s="33"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v>0</v>
      </c>
      <c r="C23" s="30" t="e">
        <v>#DIV/0!</v>
      </c>
      <c r="D23" s="29"/>
      <c r="E23" s="30" t="e">
        <v>#DIV/0!</v>
      </c>
      <c r="F23" s="29"/>
      <c r="G23" s="121" t="e">
        <v>#DIV/0!</v>
      </c>
      <c r="H23" s="124"/>
      <c r="I23" s="122" t="e">
        <v>#DIV/0!</v>
      </c>
      <c r="J23" s="29"/>
      <c r="K23" s="30" t="e"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v>0</v>
      </c>
      <c r="S23" s="30" t="e">
        <v>#DIV/0!</v>
      </c>
      <c r="T23" s="33"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v>0</v>
      </c>
      <c r="C24" s="30" t="e">
        <v>#DIV/0!</v>
      </c>
      <c r="D24" s="29"/>
      <c r="E24" s="30" t="e">
        <v>#DIV/0!</v>
      </c>
      <c r="F24" s="29"/>
      <c r="G24" s="121" t="e">
        <v>#DIV/0!</v>
      </c>
      <c r="H24" s="124"/>
      <c r="I24" s="122" t="e">
        <v>#DIV/0!</v>
      </c>
      <c r="J24" s="29"/>
      <c r="K24" s="30" t="e"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v>0</v>
      </c>
      <c r="S24" s="30" t="e">
        <v>#DIV/0!</v>
      </c>
      <c r="T24" s="33" t="e"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v>0</v>
      </c>
      <c r="C25" s="30" t="e">
        <v>#DIV/0!</v>
      </c>
      <c r="D25" s="29"/>
      <c r="E25" s="30" t="e">
        <v>#DIV/0!</v>
      </c>
      <c r="F25" s="29"/>
      <c r="G25" s="30" t="e">
        <v>#DIV/0!</v>
      </c>
      <c r="H25" s="32"/>
      <c r="I25" s="29" t="e">
        <v>#DIV/0!</v>
      </c>
      <c r="J25" s="29"/>
      <c r="K25" s="30" t="e"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v>0</v>
      </c>
      <c r="S25" s="30" t="e">
        <v>#DIV/0!</v>
      </c>
      <c r="T25" s="33" t="e"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v>10935</v>
      </c>
      <c r="C26" s="70">
        <v>29.711444408216497</v>
      </c>
      <c r="D26" s="71">
        <v>10935</v>
      </c>
      <c r="E26" s="70">
        <v>34.556313993174058</v>
      </c>
      <c r="F26" s="71">
        <v>17</v>
      </c>
      <c r="G26" s="70">
        <v>0.15803662731244772</v>
      </c>
      <c r="H26" s="71">
        <v>0</v>
      </c>
      <c r="I26" s="70">
        <v>0</v>
      </c>
      <c r="J26" s="71">
        <v>85740</v>
      </c>
      <c r="K26" s="70">
        <v>18.534827706519359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v>11153.85</v>
      </c>
      <c r="S26" s="30">
        <v>16.77115121111774</v>
      </c>
      <c r="T26" s="72">
        <v>3.4971624757007591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4999</v>
      </c>
      <c r="C27" s="29">
        <v>13.345970045652347</v>
      </c>
      <c r="D27" s="64">
        <v>4999</v>
      </c>
      <c r="E27" s="29">
        <v>15.536907536907538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26835</v>
      </c>
      <c r="K27" s="29">
        <v>5.4694538087454188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3493.9500000000007</v>
      </c>
      <c r="R27" s="64">
        <v>10.024904813687321</v>
      </c>
      <c r="S27" s="30">
        <v>1.0384135286949805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.15748031496062992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U29" sqref="U29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70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5" t="s">
        <v>3</v>
      </c>
      <c r="C2" s="332"/>
      <c r="D2" s="332"/>
      <c r="E2" s="356"/>
      <c r="F2" s="359" t="s">
        <v>4</v>
      </c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2"/>
      <c r="AB2" s="332"/>
      <c r="AC2" s="332"/>
      <c r="AD2" s="332"/>
      <c r="AE2" s="332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58"/>
      <c r="F3" s="360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49"/>
      <c r="V3" s="346"/>
      <c r="W3" s="346"/>
      <c r="X3" s="346"/>
      <c r="Y3" s="346"/>
      <c r="Z3" s="334"/>
      <c r="AA3" s="335"/>
      <c r="AB3" s="335"/>
      <c r="AC3" s="335"/>
      <c r="AD3" s="335"/>
      <c r="AE3" s="335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3"/>
      <c r="U4" s="350"/>
      <c r="V4" s="347"/>
      <c r="W4" s="347"/>
      <c r="X4" s="347"/>
      <c r="Y4" s="347"/>
      <c r="Z4" s="146" t="s">
        <v>25</v>
      </c>
      <c r="AA4" s="147" t="s">
        <v>26</v>
      </c>
      <c r="AB4" s="147" t="s">
        <v>27</v>
      </c>
      <c r="AC4" s="147" t="s">
        <v>28</v>
      </c>
      <c r="AD4" s="147" t="s">
        <v>23</v>
      </c>
      <c r="AE4" s="147" t="s">
        <v>29</v>
      </c>
      <c r="AF4" s="26" t="s">
        <v>30</v>
      </c>
      <c r="AG4" s="339"/>
      <c r="AH4" s="342"/>
      <c r="AI4" s="347"/>
      <c r="AJ4" s="347"/>
      <c r="AK4" s="347"/>
      <c r="AL4" s="347"/>
      <c r="AM4" s="14"/>
      <c r="AN4" s="148"/>
      <c r="AO4" s="14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1088</v>
      </c>
      <c r="C5" s="30">
        <f>B5/V5*100</f>
        <v>62.745098039215684</v>
      </c>
      <c r="D5" s="31">
        <v>1164</v>
      </c>
      <c r="E5" s="30">
        <f>D5/W5*100</f>
        <v>75.880052151238601</v>
      </c>
      <c r="F5" s="30"/>
      <c r="G5" s="30">
        <f>F5/Z5*100</f>
        <v>0</v>
      </c>
      <c r="H5" s="32"/>
      <c r="I5" s="29" t="e">
        <v>#DIV/0!</v>
      </c>
      <c r="J5" s="30">
        <v>4259</v>
      </c>
      <c r="K5" s="30">
        <f>J5/AB5*100</f>
        <v>17.036000000000001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553.67000000000007</v>
      </c>
      <c r="S5" s="30">
        <f>R5/AF5*100</f>
        <v>14.798075638113058</v>
      </c>
      <c r="T5" s="33">
        <f>R5/AG5*10</f>
        <v>3.1035313901345294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v>537</v>
      </c>
      <c r="C6" s="30">
        <f t="shared" ref="C6:C26" si="0">B6/V6*100</f>
        <v>25.780124819971196</v>
      </c>
      <c r="D6" s="46">
        <v>630</v>
      </c>
      <c r="E6" s="30">
        <f t="shared" ref="E6:E25" si="1">D6/W6*100</f>
        <v>35.038932146829808</v>
      </c>
      <c r="F6" s="29"/>
      <c r="G6" s="30">
        <f t="shared" ref="G6:G26" si="2">F6/Z6*100</f>
        <v>0</v>
      </c>
      <c r="H6" s="34"/>
      <c r="I6" s="29" t="e">
        <v>#DIV/0!</v>
      </c>
      <c r="J6" s="29">
        <v>5000</v>
      </c>
      <c r="K6" s="30">
        <f t="shared" ref="K6:K26" si="3">J6/AB6*100</f>
        <v>16.666666666666664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4">F6*0.45+H6*0.63+J6*0.13+L6*0.22+N6*0.32+Q6*0.35</f>
        <v>650</v>
      </c>
      <c r="S6" s="30">
        <f t="shared" ref="S6:S26" si="5">R6/AF6*100</f>
        <v>14.656144306651633</v>
      </c>
      <c r="T6" s="33">
        <f t="shared" ref="T6:T26" si="6">R6/AG6*10</f>
        <v>2.9332129963898916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43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298</v>
      </c>
      <c r="C7" s="30">
        <f t="shared" si="0"/>
        <v>19.46440235140431</v>
      </c>
      <c r="D7" s="46">
        <v>338</v>
      </c>
      <c r="E7" s="30">
        <f t="shared" si="1"/>
        <v>51.134644478063542</v>
      </c>
      <c r="F7" s="29"/>
      <c r="G7" s="30">
        <f t="shared" si="2"/>
        <v>0</v>
      </c>
      <c r="H7" s="34"/>
      <c r="I7" s="29" t="e">
        <v>#DIV/0!</v>
      </c>
      <c r="J7" s="29">
        <v>3002</v>
      </c>
      <c r="K7" s="30">
        <f t="shared" si="3"/>
        <v>13.342222222222222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4"/>
        <v>390.26</v>
      </c>
      <c r="S7" s="30">
        <f t="shared" si="5"/>
        <v>11.570115624073525</v>
      </c>
      <c r="T7" s="33">
        <f t="shared" si="6"/>
        <v>2.9610015174506827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v>686</v>
      </c>
      <c r="C8" s="30">
        <f t="shared" si="0"/>
        <v>40.543735224586285</v>
      </c>
      <c r="D8" s="29">
        <v>716</v>
      </c>
      <c r="E8" s="30">
        <f t="shared" si="1"/>
        <v>42.31678486997636</v>
      </c>
      <c r="F8" s="29"/>
      <c r="G8" s="30">
        <f t="shared" si="2"/>
        <v>0</v>
      </c>
      <c r="H8" s="34"/>
      <c r="I8" s="29" t="e">
        <v>#DIV/0!</v>
      </c>
      <c r="J8" s="29">
        <v>6650</v>
      </c>
      <c r="K8" s="30">
        <f t="shared" si="3"/>
        <v>20.46153846153846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4"/>
        <v>864.5</v>
      </c>
      <c r="S8" s="30">
        <f t="shared" si="5"/>
        <v>19.054441260744987</v>
      </c>
      <c r="T8" s="33">
        <f t="shared" si="6"/>
        <v>5.1519666269368294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274</v>
      </c>
      <c r="C9" s="30">
        <f t="shared" si="0"/>
        <v>11.341059602649006</v>
      </c>
      <c r="D9" s="51">
        <v>306</v>
      </c>
      <c r="E9" s="30">
        <f t="shared" si="1"/>
        <v>14.468085106382977</v>
      </c>
      <c r="F9" s="51"/>
      <c r="G9" s="30">
        <f t="shared" si="2"/>
        <v>0</v>
      </c>
      <c r="H9" s="52"/>
      <c r="I9" s="29" t="e">
        <v>#DIV/0!</v>
      </c>
      <c r="J9" s="51">
        <v>4161</v>
      </c>
      <c r="K9" s="30">
        <f t="shared" si="3"/>
        <v>11.558333333333334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4"/>
        <v>540.93000000000006</v>
      </c>
      <c r="S9" s="30">
        <f t="shared" si="5"/>
        <v>10.981120584652864</v>
      </c>
      <c r="T9" s="33">
        <f t="shared" si="6"/>
        <v>2.5881818181818184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v>1157</v>
      </c>
      <c r="C10" s="30">
        <f t="shared" si="0"/>
        <v>30.130208333333336</v>
      </c>
      <c r="D10" s="29">
        <v>1237</v>
      </c>
      <c r="E10" s="30">
        <f t="shared" si="1"/>
        <v>33.074866310160431</v>
      </c>
      <c r="F10" s="29"/>
      <c r="G10" s="30">
        <f t="shared" si="2"/>
        <v>0</v>
      </c>
      <c r="H10" s="34"/>
      <c r="I10" s="29" t="e">
        <v>#DIV/0!</v>
      </c>
      <c r="J10" s="29">
        <v>13612</v>
      </c>
      <c r="K10" s="30">
        <f t="shared" si="3"/>
        <v>26.136712749615974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4"/>
        <v>1769.5600000000002</v>
      </c>
      <c r="S10" s="30">
        <f t="shared" si="5"/>
        <v>23.76715824535955</v>
      </c>
      <c r="T10" s="33">
        <f t="shared" si="6"/>
        <v>4.0895770741853479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v>10</v>
      </c>
      <c r="C11" s="30">
        <f t="shared" si="0"/>
        <v>0.79554494828957845</v>
      </c>
      <c r="D11" s="29">
        <v>10</v>
      </c>
      <c r="E11" s="30">
        <f t="shared" si="1"/>
        <v>0.9041591320072333</v>
      </c>
      <c r="F11" s="29"/>
      <c r="G11" s="30">
        <f t="shared" si="2"/>
        <v>0</v>
      </c>
      <c r="H11" s="34"/>
      <c r="I11" s="29" t="e">
        <v>#DIV/0!</v>
      </c>
      <c r="J11" s="29">
        <v>130</v>
      </c>
      <c r="K11" s="30">
        <f t="shared" si="3"/>
        <v>1.329923273657289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4"/>
        <v>16.900000000000002</v>
      </c>
      <c r="S11" s="30">
        <f t="shared" si="5"/>
        <v>1.2022052285256981</v>
      </c>
      <c r="T11" s="33">
        <f t="shared" si="6"/>
        <v>0.2636505460218409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v>1370</v>
      </c>
      <c r="C12" s="30">
        <f t="shared" si="0"/>
        <v>28.619176937539169</v>
      </c>
      <c r="D12" s="29">
        <v>1470</v>
      </c>
      <c r="E12" s="30">
        <f t="shared" si="1"/>
        <v>42.302158273381295</v>
      </c>
      <c r="F12" s="29"/>
      <c r="G12" s="30">
        <f t="shared" si="2"/>
        <v>0</v>
      </c>
      <c r="H12" s="34"/>
      <c r="I12" s="29" t="e">
        <v>#DIV/0!</v>
      </c>
      <c r="J12" s="29">
        <v>13800</v>
      </c>
      <c r="K12" s="30">
        <f t="shared" si="3"/>
        <v>26.200574893773759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4"/>
        <v>1794</v>
      </c>
      <c r="S12" s="30">
        <f t="shared" si="5"/>
        <v>23.865338827948467</v>
      </c>
      <c r="T12" s="33">
        <f t="shared" si="6"/>
        <v>5.545595054095827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850</v>
      </c>
      <c r="C13" s="30">
        <f t="shared" si="0"/>
        <v>27.750571335292197</v>
      </c>
      <c r="D13" s="29">
        <v>950</v>
      </c>
      <c r="E13" s="30">
        <f t="shared" si="1"/>
        <v>57.926829268292678</v>
      </c>
      <c r="F13" s="29"/>
      <c r="G13" s="30">
        <f t="shared" si="2"/>
        <v>0</v>
      </c>
      <c r="H13" s="34"/>
      <c r="I13" s="29" t="e">
        <v>#DIV/0!</v>
      </c>
      <c r="J13" s="29">
        <v>6850</v>
      </c>
      <c r="K13" s="30">
        <f t="shared" si="3"/>
        <v>14.401951096440509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4"/>
        <v>890.5</v>
      </c>
      <c r="S13" s="30">
        <f t="shared" si="5"/>
        <v>12.920140329699347</v>
      </c>
      <c r="T13" s="33">
        <f t="shared" si="6"/>
        <v>2.9321699045110305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v>244</v>
      </c>
      <c r="C14" s="30">
        <f t="shared" si="0"/>
        <v>14.832826747720365</v>
      </c>
      <c r="D14" s="29">
        <v>244</v>
      </c>
      <c r="E14" s="30">
        <f t="shared" si="1"/>
        <v>16.804407713498623</v>
      </c>
      <c r="F14" s="34"/>
      <c r="G14" s="30">
        <f t="shared" si="2"/>
        <v>0</v>
      </c>
      <c r="H14" s="34"/>
      <c r="I14" s="29" t="e">
        <v>#DIV/0!</v>
      </c>
      <c r="J14" s="29">
        <v>1776</v>
      </c>
      <c r="K14" s="30">
        <f t="shared" si="3"/>
        <v>11.458064516129033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4"/>
        <v>230.88</v>
      </c>
      <c r="S14" s="30">
        <f t="shared" si="5"/>
        <v>10.968171021377673</v>
      </c>
      <c r="T14" s="33">
        <f t="shared" si="6"/>
        <v>2.1123513266239708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v>427</v>
      </c>
      <c r="C15" s="30">
        <f t="shared" si="0"/>
        <v>19.533394327538883</v>
      </c>
      <c r="D15" s="29">
        <v>427</v>
      </c>
      <c r="E15" s="30">
        <f t="shared" si="1"/>
        <v>20.972495088408643</v>
      </c>
      <c r="F15" s="29"/>
      <c r="G15" s="30">
        <f t="shared" si="2"/>
        <v>0</v>
      </c>
      <c r="H15" s="29"/>
      <c r="I15" s="29" t="e">
        <v>#DIV/0!</v>
      </c>
      <c r="J15" s="29">
        <v>3410</v>
      </c>
      <c r="K15" s="30">
        <f t="shared" si="3"/>
        <v>17.05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4"/>
        <v>443.3</v>
      </c>
      <c r="S15" s="30">
        <f t="shared" si="5"/>
        <v>14.437388047549259</v>
      </c>
      <c r="T15" s="33">
        <f t="shared" si="6"/>
        <v>2.7862979258328098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0</v>
      </c>
      <c r="C16" s="30">
        <f t="shared" si="0"/>
        <v>0</v>
      </c>
      <c r="D16" s="29"/>
      <c r="E16" s="30">
        <f t="shared" si="1"/>
        <v>0</v>
      </c>
      <c r="F16" s="29"/>
      <c r="G16" s="30" t="e">
        <f t="shared" si="2"/>
        <v>#DIV/0!</v>
      </c>
      <c r="H16" s="123"/>
      <c r="I16" s="29">
        <v>0</v>
      </c>
      <c r="J16" s="29"/>
      <c r="K16" s="30" t="e">
        <f t="shared" si="3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4"/>
        <v>0</v>
      </c>
      <c r="S16" s="30" t="e">
        <f t="shared" si="5"/>
        <v>#DIV/0!</v>
      </c>
      <c r="T16" s="33" t="e">
        <f t="shared" si="6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v>3564</v>
      </c>
      <c r="C17" s="30">
        <f t="shared" si="0"/>
        <v>47.068145800316955</v>
      </c>
      <c r="D17" s="29">
        <v>3723</v>
      </c>
      <c r="E17" s="30">
        <f t="shared" si="1"/>
        <v>49.167987321711571</v>
      </c>
      <c r="F17" s="29">
        <v>17</v>
      </c>
      <c r="G17" s="30">
        <f t="shared" si="2"/>
        <v>0.94444444444444442</v>
      </c>
      <c r="H17" s="124"/>
      <c r="I17" s="122" t="e">
        <v>#DIV/0!</v>
      </c>
      <c r="J17" s="29">
        <v>24802</v>
      </c>
      <c r="K17" s="30">
        <f t="shared" si="3"/>
        <v>24.802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4"/>
        <v>3231.9100000000003</v>
      </c>
      <c r="S17" s="30">
        <f t="shared" si="5"/>
        <v>22.9099737718863</v>
      </c>
      <c r="T17" s="33">
        <f t="shared" si="6"/>
        <v>5.2517224569385768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v>430</v>
      </c>
      <c r="C18" s="30">
        <f t="shared" si="0"/>
        <v>31.851851851851855</v>
      </c>
      <c r="D18" s="29">
        <v>460</v>
      </c>
      <c r="E18" s="30">
        <f t="shared" si="1"/>
        <v>34.074074074074076</v>
      </c>
      <c r="F18" s="29"/>
      <c r="G18" s="30">
        <f t="shared" si="2"/>
        <v>0</v>
      </c>
      <c r="H18" s="124"/>
      <c r="I18" s="122" t="e">
        <v>#DIV/0!</v>
      </c>
      <c r="J18" s="29">
        <v>4600</v>
      </c>
      <c r="K18" s="30">
        <f t="shared" si="3"/>
        <v>27.058823529411764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4"/>
        <v>598</v>
      </c>
      <c r="S18" s="30">
        <f t="shared" si="5"/>
        <v>24.333672431332655</v>
      </c>
      <c r="T18" s="33">
        <f t="shared" si="6"/>
        <v>4.193548387096774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v>0</v>
      </c>
      <c r="C19" s="30">
        <f t="shared" si="0"/>
        <v>0</v>
      </c>
      <c r="D19" s="29"/>
      <c r="E19" s="30">
        <f t="shared" si="1"/>
        <v>0</v>
      </c>
      <c r="F19" s="29"/>
      <c r="G19" s="30">
        <f t="shared" si="2"/>
        <v>0</v>
      </c>
      <c r="H19" s="124"/>
      <c r="I19" s="122" t="e">
        <v>#DIV/0!</v>
      </c>
      <c r="J19" s="29"/>
      <c r="K19" s="30">
        <f t="shared" si="3"/>
        <v>0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4"/>
        <v>0</v>
      </c>
      <c r="S19" s="30">
        <f t="shared" si="5"/>
        <v>0</v>
      </c>
      <c r="T19" s="33">
        <f t="shared" si="6"/>
        <v>0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v>0</v>
      </c>
      <c r="C20" s="30" t="e">
        <f t="shared" si="0"/>
        <v>#DIV/0!</v>
      </c>
      <c r="D20" s="29"/>
      <c r="E20" s="30" t="e">
        <f t="shared" si="1"/>
        <v>#DIV/0!</v>
      </c>
      <c r="F20" s="29"/>
      <c r="G20" s="30">
        <f t="shared" si="2"/>
        <v>0</v>
      </c>
      <c r="H20" s="124"/>
      <c r="I20" s="122" t="e">
        <v>#DIV/0!</v>
      </c>
      <c r="J20" s="29"/>
      <c r="K20" s="30" t="e">
        <f t="shared" si="3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4"/>
        <v>0</v>
      </c>
      <c r="S20" s="30">
        <f t="shared" si="5"/>
        <v>0</v>
      </c>
      <c r="T20" s="33">
        <f t="shared" si="6"/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v>0</v>
      </c>
      <c r="C21" s="30">
        <f t="shared" si="0"/>
        <v>0</v>
      </c>
      <c r="D21" s="29"/>
      <c r="E21" s="30">
        <f t="shared" si="1"/>
        <v>0</v>
      </c>
      <c r="F21" s="29"/>
      <c r="G21" s="30" t="e">
        <f t="shared" si="2"/>
        <v>#DIV/0!</v>
      </c>
      <c r="H21" s="124"/>
      <c r="I21" s="122" t="e">
        <v>#DIV/0!</v>
      </c>
      <c r="J21" s="29"/>
      <c r="K21" s="30" t="e">
        <f t="shared" si="3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4"/>
        <v>0</v>
      </c>
      <c r="S21" s="30" t="e">
        <f t="shared" si="5"/>
        <v>#DIV/0!</v>
      </c>
      <c r="T21" s="33">
        <f t="shared" si="6"/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v>0</v>
      </c>
      <c r="C22" s="30" t="e">
        <f t="shared" si="0"/>
        <v>#DIV/0!</v>
      </c>
      <c r="D22" s="29"/>
      <c r="E22" s="30" t="e">
        <f t="shared" si="1"/>
        <v>#DIV/0!</v>
      </c>
      <c r="F22" s="29"/>
      <c r="G22" s="30" t="e">
        <f t="shared" si="2"/>
        <v>#DIV/0!</v>
      </c>
      <c r="H22" s="63"/>
      <c r="I22" s="29" t="e">
        <v>#DIV/0!</v>
      </c>
      <c r="J22" s="29"/>
      <c r="K22" s="30" t="e">
        <f t="shared" si="3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4"/>
        <v>0</v>
      </c>
      <c r="S22" s="30" t="e">
        <f t="shared" si="5"/>
        <v>#DIV/0!</v>
      </c>
      <c r="T22" s="33">
        <f t="shared" si="6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v>0</v>
      </c>
      <c r="C23" s="30" t="e">
        <f t="shared" si="0"/>
        <v>#DIV/0!</v>
      </c>
      <c r="D23" s="29"/>
      <c r="E23" s="30" t="e">
        <f t="shared" si="1"/>
        <v>#DIV/0!</v>
      </c>
      <c r="F23" s="29"/>
      <c r="G23" s="30" t="e">
        <f t="shared" si="2"/>
        <v>#DIV/0!</v>
      </c>
      <c r="H23" s="124"/>
      <c r="I23" s="122" t="e">
        <v>#DIV/0!</v>
      </c>
      <c r="J23" s="29"/>
      <c r="K23" s="30" t="e">
        <f t="shared" si="3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4"/>
        <v>0</v>
      </c>
      <c r="S23" s="30" t="e">
        <f t="shared" si="5"/>
        <v>#DIV/0!</v>
      </c>
      <c r="T23" s="33">
        <f t="shared" si="6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v>0</v>
      </c>
      <c r="C24" s="30" t="e">
        <f t="shared" si="0"/>
        <v>#DIV/0!</v>
      </c>
      <c r="D24" s="29"/>
      <c r="E24" s="30" t="e">
        <f t="shared" si="1"/>
        <v>#DIV/0!</v>
      </c>
      <c r="F24" s="29"/>
      <c r="G24" s="30" t="e">
        <f t="shared" si="2"/>
        <v>#DIV/0!</v>
      </c>
      <c r="H24" s="124"/>
      <c r="I24" s="122" t="e">
        <v>#DIV/0!</v>
      </c>
      <c r="J24" s="29"/>
      <c r="K24" s="30" t="e">
        <f t="shared" si="3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4"/>
        <v>0</v>
      </c>
      <c r="S24" s="30" t="e">
        <f t="shared" si="5"/>
        <v>#DIV/0!</v>
      </c>
      <c r="T24" s="33" t="e">
        <f t="shared" si="6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v>0</v>
      </c>
      <c r="C25" s="30" t="e">
        <f t="shared" si="0"/>
        <v>#DIV/0!</v>
      </c>
      <c r="D25" s="29"/>
      <c r="E25" s="30" t="e">
        <f t="shared" si="1"/>
        <v>#DIV/0!</v>
      </c>
      <c r="F25" s="29"/>
      <c r="G25" s="30" t="e">
        <f t="shared" si="2"/>
        <v>#DIV/0!</v>
      </c>
      <c r="H25" s="32"/>
      <c r="I25" s="29" t="e">
        <v>#DIV/0!</v>
      </c>
      <c r="J25" s="29"/>
      <c r="K25" s="30" t="e">
        <f t="shared" si="3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4"/>
        <v>0</v>
      </c>
      <c r="S25" s="30" t="e">
        <f t="shared" si="5"/>
        <v>#DIV/0!</v>
      </c>
      <c r="T25" s="33" t="e">
        <f t="shared" si="6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v>10935</v>
      </c>
      <c r="C26" s="30">
        <f t="shared" si="0"/>
        <v>29.711444408216497</v>
      </c>
      <c r="D26" s="71">
        <f>SUM(D5:D25)</f>
        <v>11675</v>
      </c>
      <c r="E26" s="70">
        <f>D26/W26*100</f>
        <v>36.894829983567185</v>
      </c>
      <c r="F26" s="71">
        <v>17</v>
      </c>
      <c r="G26" s="30">
        <f t="shared" si="2"/>
        <v>0.15803662731244772</v>
      </c>
      <c r="H26" s="71">
        <v>0</v>
      </c>
      <c r="I26" s="70">
        <v>0</v>
      </c>
      <c r="J26" s="71">
        <f>SUM(J5:J25)</f>
        <v>92052</v>
      </c>
      <c r="K26" s="30">
        <f t="shared" si="3"/>
        <v>19.899323070218333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11974.410000000002</v>
      </c>
      <c r="S26" s="30">
        <f t="shared" si="5"/>
        <v>18.004961584916458</v>
      </c>
      <c r="T26" s="33">
        <f t="shared" si="6"/>
        <v>3.7544397065278741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5820</v>
      </c>
      <c r="C27" s="29">
        <v>15.537816696478629</v>
      </c>
      <c r="D27" s="64">
        <v>5820</v>
      </c>
      <c r="E27" s="29">
        <v>18.088578088578089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32433</v>
      </c>
      <c r="K27" s="29">
        <v>6.6104265093735863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4221.6899999999996</v>
      </c>
      <c r="R27" s="64">
        <v>12.112949642351955</v>
      </c>
      <c r="S27" s="30">
        <v>1.2547002704550181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.15748031496062992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V29" sqref="V29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71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49" t="s">
        <v>25</v>
      </c>
      <c r="AA4" s="150" t="s">
        <v>26</v>
      </c>
      <c r="AB4" s="150" t="s">
        <v>27</v>
      </c>
      <c r="AC4" s="150" t="s">
        <v>28</v>
      </c>
      <c r="AD4" s="150" t="s">
        <v>23</v>
      </c>
      <c r="AE4" s="150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51"/>
      <c r="AO4" s="151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1452</v>
      </c>
      <c r="C5" s="30">
        <f>B5/V5*100</f>
        <v>83.737024221453282</v>
      </c>
      <c r="D5" s="31">
        <v>1452</v>
      </c>
      <c r="E5" s="30">
        <f>D5/W5*100</f>
        <v>94.654498044328548</v>
      </c>
      <c r="F5" s="30"/>
      <c r="G5" s="30">
        <f>F5/Z5*100</f>
        <v>0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910.65</v>
      </c>
      <c r="S5" s="30">
        <f>R5/AF5*100</f>
        <v>24.339168782573832</v>
      </c>
      <c r="T5" s="33">
        <f>R5/AG5*10</f>
        <v>5.1045403587443952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6" si="0">SUM(D6)</f>
        <v>1100</v>
      </c>
      <c r="C6" s="30">
        <f t="shared" ref="C6:C26" si="1">B6/V6*100</f>
        <v>52.8084493518963</v>
      </c>
      <c r="D6" s="46">
        <v>1100</v>
      </c>
      <c r="E6" s="30">
        <f t="shared" ref="E6:E25" si="2">D6/W6*100</f>
        <v>61.179087875417125</v>
      </c>
      <c r="F6" s="29"/>
      <c r="G6" s="30">
        <f t="shared" ref="G6:G26" si="3">F6/Z6*100</f>
        <v>0</v>
      </c>
      <c r="H6" s="34"/>
      <c r="I6" s="29" t="e">
        <v>#DIV/0!</v>
      </c>
      <c r="J6" s="29">
        <v>10000</v>
      </c>
      <c r="K6" s="30">
        <f t="shared" ref="K6:K26" si="4">J6/AB6*100</f>
        <v>33.333333333333329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1300</v>
      </c>
      <c r="S6" s="30">
        <f t="shared" ref="S6:S26" si="6">R6/AF6*100</f>
        <v>29.312288613303267</v>
      </c>
      <c r="T6" s="33">
        <f t="shared" ref="T6:T26" si="7">R6/AG6*10</f>
        <v>5.8664259927797833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542</v>
      </c>
      <c r="C7" s="30">
        <f t="shared" si="1"/>
        <v>35.401698236446762</v>
      </c>
      <c r="D7" s="46">
        <v>542</v>
      </c>
      <c r="E7" s="30">
        <f t="shared" si="2"/>
        <v>81.996974281391829</v>
      </c>
      <c r="F7" s="29">
        <v>15</v>
      </c>
      <c r="G7" s="30">
        <f t="shared" si="3"/>
        <v>1.875</v>
      </c>
      <c r="H7" s="34"/>
      <c r="I7" s="29" t="e">
        <v>#DIV/0!</v>
      </c>
      <c r="J7" s="29">
        <v>5282</v>
      </c>
      <c r="K7" s="30">
        <f t="shared" si="4"/>
        <v>23.475555555555555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693.41</v>
      </c>
      <c r="S7" s="30">
        <f t="shared" si="6"/>
        <v>20.557663800770825</v>
      </c>
      <c r="T7" s="33">
        <f t="shared" si="7"/>
        <v>5.2610773899848251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963</v>
      </c>
      <c r="C8" s="30">
        <f t="shared" si="1"/>
        <v>56.914893617021278</v>
      </c>
      <c r="D8" s="29">
        <v>963</v>
      </c>
      <c r="E8" s="30">
        <f t="shared" si="2"/>
        <v>56.914893617021278</v>
      </c>
      <c r="F8" s="29"/>
      <c r="G8" s="30">
        <f t="shared" si="3"/>
        <v>0</v>
      </c>
      <c r="H8" s="34"/>
      <c r="I8" s="29" t="e">
        <v>#DIV/0!</v>
      </c>
      <c r="J8" s="29">
        <v>10700</v>
      </c>
      <c r="K8" s="30">
        <f t="shared" si="4"/>
        <v>32.92307692307692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1391</v>
      </c>
      <c r="S8" s="30">
        <f t="shared" si="6"/>
        <v>30.659025787965614</v>
      </c>
      <c r="T8" s="33">
        <f t="shared" si="7"/>
        <v>8.2896305125148988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522</v>
      </c>
      <c r="C9" s="30">
        <f t="shared" si="1"/>
        <v>21.605960264900663</v>
      </c>
      <c r="D9" s="51">
        <v>522</v>
      </c>
      <c r="E9" s="30">
        <f t="shared" si="2"/>
        <v>24.680851063829788</v>
      </c>
      <c r="F9" s="51"/>
      <c r="G9" s="30">
        <f t="shared" si="3"/>
        <v>0</v>
      </c>
      <c r="H9" s="52"/>
      <c r="I9" s="29" t="e">
        <v>#DIV/0!</v>
      </c>
      <c r="J9" s="51">
        <v>7714</v>
      </c>
      <c r="K9" s="30">
        <f t="shared" si="4"/>
        <v>21.427777777777777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1002.82</v>
      </c>
      <c r="S9" s="30">
        <f t="shared" si="6"/>
        <v>20.357693869265127</v>
      </c>
      <c r="T9" s="33">
        <f t="shared" si="7"/>
        <v>4.7981818181818188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1739</v>
      </c>
      <c r="C10" s="30">
        <f t="shared" si="1"/>
        <v>45.286458333333336</v>
      </c>
      <c r="D10" s="29">
        <v>1739</v>
      </c>
      <c r="E10" s="30">
        <f t="shared" si="2"/>
        <v>46.497326203208559</v>
      </c>
      <c r="F10" s="29"/>
      <c r="G10" s="30">
        <f t="shared" si="3"/>
        <v>0</v>
      </c>
      <c r="H10" s="34"/>
      <c r="I10" s="29" t="e">
        <v>#DIV/0!</v>
      </c>
      <c r="J10" s="29">
        <v>21196</v>
      </c>
      <c r="K10" s="30">
        <f t="shared" si="4"/>
        <v>40.698924731182792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2755.48</v>
      </c>
      <c r="S10" s="30">
        <f t="shared" si="6"/>
        <v>37.009160018266307</v>
      </c>
      <c r="T10" s="33">
        <f t="shared" si="7"/>
        <v>6.3681072336491793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20</v>
      </c>
      <c r="C11" s="30">
        <f t="shared" si="1"/>
        <v>1.5910898965791569</v>
      </c>
      <c r="D11" s="29">
        <v>20</v>
      </c>
      <c r="E11" s="30">
        <f t="shared" si="2"/>
        <v>1.8083182640144666</v>
      </c>
      <c r="F11" s="29"/>
      <c r="G11" s="30">
        <f t="shared" si="3"/>
        <v>0</v>
      </c>
      <c r="H11" s="34"/>
      <c r="I11" s="29" t="e">
        <v>#DIV/0!</v>
      </c>
      <c r="J11" s="29">
        <v>190</v>
      </c>
      <c r="K11" s="30">
        <f t="shared" si="4"/>
        <v>1.9437340153452685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24.7</v>
      </c>
      <c r="S11" s="30">
        <f t="shared" si="6"/>
        <v>1.7570691801529432</v>
      </c>
      <c r="T11" s="33">
        <f t="shared" si="7"/>
        <v>0.38533541341653665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1960</v>
      </c>
      <c r="C12" s="30">
        <f t="shared" si="1"/>
        <v>40.944223939837059</v>
      </c>
      <c r="D12" s="29">
        <v>1960</v>
      </c>
      <c r="E12" s="30">
        <f t="shared" si="2"/>
        <v>56.402877697841724</v>
      </c>
      <c r="F12" s="29">
        <v>540</v>
      </c>
      <c r="G12" s="30">
        <f t="shared" si="3"/>
        <v>54</v>
      </c>
      <c r="H12" s="34"/>
      <c r="I12" s="29" t="e">
        <v>#DIV/0!</v>
      </c>
      <c r="J12" s="29">
        <v>17000</v>
      </c>
      <c r="K12" s="30">
        <f t="shared" si="4"/>
        <v>32.276070521315496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2453</v>
      </c>
      <c r="S12" s="30">
        <f t="shared" si="6"/>
        <v>32.631926502206014</v>
      </c>
      <c r="T12" s="33">
        <f t="shared" si="7"/>
        <v>7.5826893353941269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1280</v>
      </c>
      <c r="C13" s="30">
        <f t="shared" si="1"/>
        <v>41.789095657851774</v>
      </c>
      <c r="D13" s="29">
        <v>1280</v>
      </c>
      <c r="E13" s="30">
        <f t="shared" si="2"/>
        <v>78.048780487804876</v>
      </c>
      <c r="F13" s="29"/>
      <c r="G13" s="30">
        <f t="shared" si="3"/>
        <v>0</v>
      </c>
      <c r="H13" s="34"/>
      <c r="I13" s="29" t="e">
        <v>#DIV/0!</v>
      </c>
      <c r="J13" s="29">
        <v>9930</v>
      </c>
      <c r="K13" s="30">
        <f t="shared" si="4"/>
        <v>20.877572903307193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1290.9000000000001</v>
      </c>
      <c r="S13" s="30">
        <f t="shared" si="6"/>
        <v>18.729488098381683</v>
      </c>
      <c r="T13" s="33">
        <f t="shared" si="7"/>
        <v>4.2505762265393479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244</v>
      </c>
      <c r="C14" s="30">
        <f t="shared" si="1"/>
        <v>14.832826747720365</v>
      </c>
      <c r="D14" s="29">
        <v>244</v>
      </c>
      <c r="E14" s="30">
        <f t="shared" si="2"/>
        <v>16.804407713498623</v>
      </c>
      <c r="F14" s="34"/>
      <c r="G14" s="30">
        <f t="shared" si="3"/>
        <v>0</v>
      </c>
      <c r="H14" s="34"/>
      <c r="I14" s="29" t="e">
        <v>#DIV/0!</v>
      </c>
      <c r="J14" s="29">
        <v>1776</v>
      </c>
      <c r="K14" s="30">
        <f t="shared" si="4"/>
        <v>11.458064516129033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230.88</v>
      </c>
      <c r="S14" s="30">
        <f t="shared" si="6"/>
        <v>10.968171021377673</v>
      </c>
      <c r="T14" s="33">
        <f t="shared" si="7"/>
        <v>2.1123513266239708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742</v>
      </c>
      <c r="C15" s="30">
        <f t="shared" si="1"/>
        <v>33.94327538883806</v>
      </c>
      <c r="D15" s="29">
        <v>742</v>
      </c>
      <c r="E15" s="30">
        <f t="shared" si="2"/>
        <v>36.444007858546165</v>
      </c>
      <c r="F15" s="29"/>
      <c r="G15" s="30">
        <f t="shared" si="3"/>
        <v>0</v>
      </c>
      <c r="H15" s="29"/>
      <c r="I15" s="29" t="e">
        <v>#DIV/0!</v>
      </c>
      <c r="J15" s="29">
        <v>7137</v>
      </c>
      <c r="K15" s="30">
        <f t="shared" si="4"/>
        <v>35.685000000000002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927.81000000000006</v>
      </c>
      <c r="S15" s="30">
        <f t="shared" si="6"/>
        <v>30.216902784562777</v>
      </c>
      <c r="T15" s="33">
        <f t="shared" si="7"/>
        <v>5.8316153362664993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0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4635</v>
      </c>
      <c r="C17" s="30">
        <f t="shared" si="1"/>
        <v>61.212361331220286</v>
      </c>
      <c r="D17" s="29">
        <v>4635</v>
      </c>
      <c r="E17" s="30">
        <f t="shared" si="2"/>
        <v>61.212361331220286</v>
      </c>
      <c r="F17" s="29">
        <v>106</v>
      </c>
      <c r="G17" s="30">
        <f t="shared" si="3"/>
        <v>5.8888888888888884</v>
      </c>
      <c r="H17" s="124"/>
      <c r="I17" s="122" t="e">
        <v>#DIV/0!</v>
      </c>
      <c r="J17" s="29">
        <v>32244</v>
      </c>
      <c r="K17" s="30">
        <f t="shared" si="4"/>
        <v>32.244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4239.42</v>
      </c>
      <c r="S17" s="30">
        <f t="shared" si="6"/>
        <v>30.051889133054509</v>
      </c>
      <c r="T17" s="33">
        <f t="shared" si="7"/>
        <v>6.8888852778680532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771</v>
      </c>
      <c r="C18" s="30">
        <f t="shared" si="1"/>
        <v>57.111111111111114</v>
      </c>
      <c r="D18" s="29">
        <v>771</v>
      </c>
      <c r="E18" s="30">
        <f t="shared" si="2"/>
        <v>57.111111111111114</v>
      </c>
      <c r="F18" s="29"/>
      <c r="G18" s="30">
        <f t="shared" si="3"/>
        <v>0</v>
      </c>
      <c r="H18" s="124"/>
      <c r="I18" s="122" t="e">
        <v>#DIV/0!</v>
      </c>
      <c r="J18" s="29">
        <v>7710</v>
      </c>
      <c r="K18" s="30">
        <f t="shared" si="4"/>
        <v>45.352941176470587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1002.3000000000001</v>
      </c>
      <c r="S18" s="30">
        <f t="shared" si="6"/>
        <v>40.785350966429299</v>
      </c>
      <c r="T18" s="33">
        <f t="shared" si="7"/>
        <v>7.0287517531556807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60</v>
      </c>
      <c r="C19" s="30">
        <f t="shared" si="1"/>
        <v>34.883720930232556</v>
      </c>
      <c r="D19" s="29">
        <v>60</v>
      </c>
      <c r="E19" s="30">
        <f t="shared" si="2"/>
        <v>34.883720930232556</v>
      </c>
      <c r="F19" s="29"/>
      <c r="G19" s="30">
        <f t="shared" si="3"/>
        <v>0</v>
      </c>
      <c r="H19" s="124"/>
      <c r="I19" s="122" t="e">
        <v>#DIV/0!</v>
      </c>
      <c r="J19" s="29">
        <v>500</v>
      </c>
      <c r="K19" s="30">
        <f t="shared" si="4"/>
        <v>25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65</v>
      </c>
      <c r="S19" s="30">
        <f t="shared" si="6"/>
        <v>15.606242496998798</v>
      </c>
      <c r="T19" s="33">
        <f t="shared" si="7"/>
        <v>6.018518518518519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30" t="e">
        <f t="shared" si="3"/>
        <v>#DIV/0!</v>
      </c>
      <c r="H21" s="124"/>
      <c r="I21" s="122" t="e">
        <v>#DIV/0!</v>
      </c>
      <c r="J21" s="29"/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0</v>
      </c>
      <c r="S21" s="30" t="e">
        <f t="shared" si="6"/>
        <v>#DIV/0!</v>
      </c>
      <c r="T21" s="33">
        <f t="shared" si="7"/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 t="shared" si="0"/>
        <v>16030</v>
      </c>
      <c r="C26" s="30">
        <f t="shared" si="1"/>
        <v>43.555048364308227</v>
      </c>
      <c r="D26" s="71">
        <f>SUM(D5:D25)</f>
        <v>16030</v>
      </c>
      <c r="E26" s="70">
        <f>D26/W26*100</f>
        <v>50.657312602705098</v>
      </c>
      <c r="F26" s="71">
        <v>17</v>
      </c>
      <c r="G26" s="30">
        <f t="shared" si="3"/>
        <v>0.15803662731244772</v>
      </c>
      <c r="H26" s="71">
        <v>0</v>
      </c>
      <c r="I26" s="70">
        <v>0</v>
      </c>
      <c r="J26" s="71">
        <f>SUM(J5:J25)</f>
        <v>138384</v>
      </c>
      <c r="K26" s="30">
        <f t="shared" si="4"/>
        <v>29.915134095392755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18287.369999999995</v>
      </c>
      <c r="S26" s="30">
        <f t="shared" si="6"/>
        <v>27.497254089274836</v>
      </c>
      <c r="T26" s="33">
        <f t="shared" si="7"/>
        <v>5.7337963253276456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10918</v>
      </c>
      <c r="C27" s="29">
        <v>29.148089809648397</v>
      </c>
      <c r="D27" s="64">
        <v>10918</v>
      </c>
      <c r="E27" s="29">
        <v>33.93317793317793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76578</v>
      </c>
      <c r="K27" s="29">
        <v>15.607968465291847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9960.5399999999991</v>
      </c>
      <c r="R27" s="64">
        <v>28.578962318557817</v>
      </c>
      <c r="S27" s="30">
        <v>2.9603055250096588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72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49" t="s">
        <v>25</v>
      </c>
      <c r="AA4" s="150" t="s">
        <v>26</v>
      </c>
      <c r="AB4" s="150" t="s">
        <v>27</v>
      </c>
      <c r="AC4" s="150" t="s">
        <v>28</v>
      </c>
      <c r="AD4" s="150" t="s">
        <v>23</v>
      </c>
      <c r="AE4" s="150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51"/>
      <c r="AO4" s="151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1452</v>
      </c>
      <c r="C5" s="30">
        <f>B5/V5*100</f>
        <v>83.737024221453282</v>
      </c>
      <c r="D5" s="31">
        <v>1452</v>
      </c>
      <c r="E5" s="30">
        <f>D5/W5*100</f>
        <v>94.654498044328548</v>
      </c>
      <c r="F5" s="30"/>
      <c r="G5" s="30">
        <f>F5/Z5*100</f>
        <v>0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910.65</v>
      </c>
      <c r="S5" s="30">
        <f>R5/AF5*100</f>
        <v>24.339168782573832</v>
      </c>
      <c r="T5" s="33">
        <f>R5/AG5*10</f>
        <v>5.1045403587443952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1170</v>
      </c>
      <c r="C6" s="30">
        <f t="shared" ref="C6:C26" si="1">B6/V6*100</f>
        <v>56.168987037926065</v>
      </c>
      <c r="D6" s="46">
        <v>1170</v>
      </c>
      <c r="E6" s="30">
        <f t="shared" ref="E6:E25" si="2">D6/W6*100</f>
        <v>65.072302558398221</v>
      </c>
      <c r="F6" s="29"/>
      <c r="G6" s="30">
        <f t="shared" ref="G6:G26" si="3">F6/Z6*100</f>
        <v>0</v>
      </c>
      <c r="H6" s="34"/>
      <c r="I6" s="29" t="e">
        <v>#DIV/0!</v>
      </c>
      <c r="J6" s="29">
        <v>10360</v>
      </c>
      <c r="K6" s="30">
        <f t="shared" ref="K6:K26" si="4">J6/AB6*100</f>
        <v>34.533333333333331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1346.8</v>
      </c>
      <c r="S6" s="30">
        <f t="shared" ref="S6:S26" si="6">R6/AF6*100</f>
        <v>30.367531003382187</v>
      </c>
      <c r="T6" s="33">
        <f t="shared" ref="T6:T26" si="7">R6/AG6*10</f>
        <v>6.0776173285198549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629</v>
      </c>
      <c r="C7" s="30">
        <f t="shared" si="1"/>
        <v>41.084258654474198</v>
      </c>
      <c r="D7" s="46">
        <v>600</v>
      </c>
      <c r="E7" s="30">
        <f t="shared" si="2"/>
        <v>90.771558245083213</v>
      </c>
      <c r="F7" s="29">
        <v>15</v>
      </c>
      <c r="G7" s="30">
        <f t="shared" si="3"/>
        <v>1.875</v>
      </c>
      <c r="H7" s="34"/>
      <c r="I7" s="29" t="e">
        <v>#DIV/0!</v>
      </c>
      <c r="J7" s="29">
        <v>6574</v>
      </c>
      <c r="K7" s="30">
        <f t="shared" si="4"/>
        <v>29.217777777777776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861.37</v>
      </c>
      <c r="S7" s="30">
        <f t="shared" si="6"/>
        <v>25.537207233916391</v>
      </c>
      <c r="T7" s="33">
        <f t="shared" si="7"/>
        <v>6.5354324734446134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1083</v>
      </c>
      <c r="C8" s="30">
        <f t="shared" si="1"/>
        <v>64.00709219858156</v>
      </c>
      <c r="D8" s="29">
        <v>1083</v>
      </c>
      <c r="E8" s="30">
        <f t="shared" si="2"/>
        <v>64.00709219858156</v>
      </c>
      <c r="F8" s="29"/>
      <c r="G8" s="30">
        <f t="shared" si="3"/>
        <v>0</v>
      </c>
      <c r="H8" s="34"/>
      <c r="I8" s="29" t="e">
        <v>#DIV/0!</v>
      </c>
      <c r="J8" s="29">
        <v>11700</v>
      </c>
      <c r="K8" s="30">
        <f t="shared" si="4"/>
        <v>36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1521</v>
      </c>
      <c r="S8" s="30">
        <f t="shared" si="6"/>
        <v>33.524355300859597</v>
      </c>
      <c r="T8" s="33">
        <f t="shared" si="7"/>
        <v>9.0643623361144225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646</v>
      </c>
      <c r="C9" s="30">
        <f t="shared" si="1"/>
        <v>26.73841059602649</v>
      </c>
      <c r="D9" s="51">
        <v>646</v>
      </c>
      <c r="E9" s="30">
        <f t="shared" si="2"/>
        <v>30.543735224586289</v>
      </c>
      <c r="F9" s="51"/>
      <c r="G9" s="30">
        <f t="shared" si="3"/>
        <v>0</v>
      </c>
      <c r="H9" s="52"/>
      <c r="I9" s="29" t="e">
        <v>#DIV/0!</v>
      </c>
      <c r="J9" s="51">
        <v>9795</v>
      </c>
      <c r="K9" s="30">
        <f t="shared" si="4"/>
        <v>27.208333333333336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1273.3500000000001</v>
      </c>
      <c r="S9" s="30">
        <f t="shared" si="6"/>
        <v>25.849573690621199</v>
      </c>
      <c r="T9" s="33">
        <f t="shared" si="7"/>
        <v>6.0925837320574168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1912</v>
      </c>
      <c r="C10" s="30">
        <f t="shared" si="1"/>
        <v>49.791666666666664</v>
      </c>
      <c r="D10" s="29">
        <v>1912</v>
      </c>
      <c r="E10" s="30">
        <f t="shared" si="2"/>
        <v>51.122994652406419</v>
      </c>
      <c r="F10" s="29"/>
      <c r="G10" s="30">
        <f t="shared" si="3"/>
        <v>0</v>
      </c>
      <c r="H10" s="34"/>
      <c r="I10" s="29" t="e">
        <v>#DIV/0!</v>
      </c>
      <c r="J10" s="29">
        <v>24954</v>
      </c>
      <c r="K10" s="30">
        <f t="shared" si="4"/>
        <v>47.914746543778804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3244.02</v>
      </c>
      <c r="S10" s="30">
        <f t="shared" si="6"/>
        <v>43.57079539044242</v>
      </c>
      <c r="T10" s="33">
        <f t="shared" si="7"/>
        <v>7.4971573838687311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147</v>
      </c>
      <c r="C11" s="30">
        <f t="shared" si="1"/>
        <v>11.694510739856803</v>
      </c>
      <c r="D11" s="29">
        <v>147</v>
      </c>
      <c r="E11" s="30">
        <f t="shared" si="2"/>
        <v>13.291139240506327</v>
      </c>
      <c r="F11" s="29"/>
      <c r="G11" s="30">
        <f t="shared" si="3"/>
        <v>0</v>
      </c>
      <c r="H11" s="34"/>
      <c r="I11" s="29" t="e">
        <v>#DIV/0!</v>
      </c>
      <c r="J11" s="29">
        <v>1251</v>
      </c>
      <c r="K11" s="30">
        <f t="shared" si="4"/>
        <v>12.797953964194372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162.63</v>
      </c>
      <c r="S11" s="30">
        <f t="shared" si="6"/>
        <v>11.568913391428062</v>
      </c>
      <c r="T11" s="33">
        <f t="shared" si="7"/>
        <v>2.5371294851794071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2160</v>
      </c>
      <c r="C12" s="30">
        <f t="shared" si="1"/>
        <v>45.122205974514316</v>
      </c>
      <c r="D12" s="29">
        <v>2160</v>
      </c>
      <c r="E12" s="30">
        <f t="shared" si="2"/>
        <v>62.158273381294961</v>
      </c>
      <c r="F12" s="29">
        <v>570</v>
      </c>
      <c r="G12" s="30">
        <f t="shared" si="3"/>
        <v>56.999999999999993</v>
      </c>
      <c r="H12" s="34"/>
      <c r="I12" s="29" t="e">
        <v>#DIV/0!</v>
      </c>
      <c r="J12" s="29">
        <v>18500</v>
      </c>
      <c r="K12" s="30">
        <f t="shared" si="4"/>
        <v>35.123959096725685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2661.5</v>
      </c>
      <c r="S12" s="30">
        <f t="shared" si="6"/>
        <v>35.405573740571263</v>
      </c>
      <c r="T12" s="33">
        <f t="shared" si="7"/>
        <v>8.2272024729520865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1592</v>
      </c>
      <c r="C13" s="30">
        <f t="shared" si="1"/>
        <v>51.97518772445315</v>
      </c>
      <c r="D13" s="29">
        <v>1592</v>
      </c>
      <c r="E13" s="30">
        <f t="shared" si="2"/>
        <v>97.073170731707307</v>
      </c>
      <c r="F13" s="29">
        <v>30</v>
      </c>
      <c r="G13" s="30">
        <f t="shared" si="3"/>
        <v>2.7598896044158234</v>
      </c>
      <c r="H13" s="34"/>
      <c r="I13" s="29" t="e">
        <v>#DIV/0!</v>
      </c>
      <c r="J13" s="29">
        <v>11930</v>
      </c>
      <c r="K13" s="30">
        <f t="shared" si="4"/>
        <v>25.0825221285453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1564.4</v>
      </c>
      <c r="S13" s="30">
        <f t="shared" si="6"/>
        <v>22.697661461854757</v>
      </c>
      <c r="T13" s="33">
        <f t="shared" si="7"/>
        <v>5.1511359894632864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484</v>
      </c>
      <c r="C14" s="30">
        <f t="shared" si="1"/>
        <v>29.422492401215806</v>
      </c>
      <c r="D14" s="29">
        <v>484</v>
      </c>
      <c r="E14" s="30">
        <f t="shared" si="2"/>
        <v>33.333333333333329</v>
      </c>
      <c r="F14" s="34"/>
      <c r="G14" s="30">
        <f t="shared" si="3"/>
        <v>0</v>
      </c>
      <c r="H14" s="34"/>
      <c r="I14" s="29" t="e">
        <v>#DIV/0!</v>
      </c>
      <c r="J14" s="29">
        <v>2360</v>
      </c>
      <c r="K14" s="30">
        <f t="shared" si="4"/>
        <v>15.225806451612902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306.8</v>
      </c>
      <c r="S14" s="30">
        <f t="shared" si="6"/>
        <v>14.574821852731592</v>
      </c>
      <c r="T14" s="33">
        <f t="shared" si="7"/>
        <v>2.8069533394327539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889</v>
      </c>
      <c r="C15" s="30">
        <f t="shared" si="1"/>
        <v>40.667886550777673</v>
      </c>
      <c r="D15" s="29">
        <v>889</v>
      </c>
      <c r="E15" s="30">
        <f t="shared" si="2"/>
        <v>43.664047151277011</v>
      </c>
      <c r="F15" s="29"/>
      <c r="G15" s="30">
        <f t="shared" si="3"/>
        <v>0</v>
      </c>
      <c r="H15" s="29"/>
      <c r="I15" s="29" t="e">
        <v>#DIV/0!</v>
      </c>
      <c r="J15" s="29">
        <v>8747</v>
      </c>
      <c r="K15" s="30">
        <f t="shared" si="4"/>
        <v>43.734999999999999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1137.1100000000001</v>
      </c>
      <c r="S15" s="30">
        <f t="shared" si="6"/>
        <v>37.033382185311844</v>
      </c>
      <c r="T15" s="33">
        <f t="shared" si="7"/>
        <v>7.147140163419234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22</v>
      </c>
      <c r="C16" s="30">
        <f t="shared" si="1"/>
        <v>11.055276381909549</v>
      </c>
      <c r="D16" s="29">
        <v>22</v>
      </c>
      <c r="E16" s="30">
        <f t="shared" si="2"/>
        <v>91.666666666666657</v>
      </c>
      <c r="F16" s="29"/>
      <c r="G16" s="30" t="e">
        <f t="shared" si="3"/>
        <v>#DIV/0!</v>
      </c>
      <c r="H16" s="123">
        <v>33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20.79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5119</v>
      </c>
      <c r="C17" s="30">
        <f t="shared" si="1"/>
        <v>67.604331748547281</v>
      </c>
      <c r="D17" s="29">
        <v>5119</v>
      </c>
      <c r="E17" s="30">
        <f t="shared" si="2"/>
        <v>67.604331748547281</v>
      </c>
      <c r="F17" s="29">
        <v>106</v>
      </c>
      <c r="G17" s="30">
        <f t="shared" si="3"/>
        <v>5.8888888888888884</v>
      </c>
      <c r="H17" s="124"/>
      <c r="I17" s="122" t="e">
        <v>#DIV/0!</v>
      </c>
      <c r="J17" s="29">
        <v>38350</v>
      </c>
      <c r="K17" s="30">
        <f t="shared" si="4"/>
        <v>38.35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5033.2</v>
      </c>
      <c r="S17" s="30">
        <f t="shared" si="6"/>
        <v>35.678741050542286</v>
      </c>
      <c r="T17" s="33">
        <f t="shared" si="7"/>
        <v>8.1787455313617148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881</v>
      </c>
      <c r="C18" s="30">
        <f t="shared" si="1"/>
        <v>65.259259259259267</v>
      </c>
      <c r="D18" s="29">
        <v>881</v>
      </c>
      <c r="E18" s="30">
        <f t="shared" si="2"/>
        <v>65.259259259259267</v>
      </c>
      <c r="F18" s="29"/>
      <c r="G18" s="30">
        <f t="shared" si="3"/>
        <v>0</v>
      </c>
      <c r="H18" s="124"/>
      <c r="I18" s="122" t="e">
        <v>#DIV/0!</v>
      </c>
      <c r="J18" s="29">
        <v>8810</v>
      </c>
      <c r="K18" s="30">
        <f t="shared" si="4"/>
        <v>51.823529411764703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1145.3</v>
      </c>
      <c r="S18" s="30">
        <f t="shared" si="6"/>
        <v>46.604272634791457</v>
      </c>
      <c r="T18" s="33">
        <f t="shared" si="7"/>
        <v>8.0315568022440385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910</v>
      </c>
      <c r="K19" s="30">
        <f t="shared" si="4"/>
        <v>45.5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118.3</v>
      </c>
      <c r="S19" s="30">
        <f t="shared" si="6"/>
        <v>28.403361344537814</v>
      </c>
      <c r="T19" s="33">
        <f t="shared" si="7"/>
        <v>10.953703703703702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30" t="e">
        <f t="shared" si="3"/>
        <v>#DIV/0!</v>
      </c>
      <c r="H21" s="124"/>
      <c r="I21" s="122" t="e">
        <v>#DIV/0!</v>
      </c>
      <c r="J21" s="29"/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0</v>
      </c>
      <c r="S21" s="30" t="e">
        <f t="shared" si="6"/>
        <v>#DIV/0!</v>
      </c>
      <c r="T21" s="33">
        <f t="shared" si="7"/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18286</v>
      </c>
      <c r="C26" s="30">
        <f t="shared" si="1"/>
        <v>49.684816867731769</v>
      </c>
      <c r="D26" s="71">
        <f>SUM(D5:D25)</f>
        <v>18257</v>
      </c>
      <c r="E26" s="70">
        <f>D26/W26*100</f>
        <v>57.694981671090886</v>
      </c>
      <c r="F26" s="71">
        <f>SUM(F5:F25)</f>
        <v>721</v>
      </c>
      <c r="G26" s="30">
        <f t="shared" si="3"/>
        <v>6.7026122524867535</v>
      </c>
      <c r="H26" s="71">
        <v>0</v>
      </c>
      <c r="I26" s="70">
        <v>0</v>
      </c>
      <c r="J26" s="71">
        <f>SUM(J5:J25)</f>
        <v>161246</v>
      </c>
      <c r="K26" s="30">
        <f t="shared" si="4"/>
        <v>34.857322467522977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21307.219999999998</v>
      </c>
      <c r="S26" s="30">
        <f t="shared" si="6"/>
        <v>32.037960749745793</v>
      </c>
      <c r="T26" s="33">
        <f t="shared" si="7"/>
        <v>6.6806358562739065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10918</v>
      </c>
      <c r="C27" s="29">
        <v>29.148089809648397</v>
      </c>
      <c r="D27" s="64">
        <v>10918</v>
      </c>
      <c r="E27" s="29">
        <v>33.93317793317793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76578</v>
      </c>
      <c r="K27" s="29">
        <v>15.607968465291847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9960.5399999999991</v>
      </c>
      <c r="R27" s="64">
        <v>28.578962318557817</v>
      </c>
      <c r="S27" s="30">
        <v>2.9603055250096588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" header="0.31496062992125984" footer="0.31496062992125984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73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53" t="s">
        <v>25</v>
      </c>
      <c r="AA4" s="154" t="s">
        <v>26</v>
      </c>
      <c r="AB4" s="154" t="s">
        <v>27</v>
      </c>
      <c r="AC4" s="154" t="s">
        <v>28</v>
      </c>
      <c r="AD4" s="154" t="s">
        <v>23</v>
      </c>
      <c r="AE4" s="154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52"/>
      <c r="AO4" s="152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1452</v>
      </c>
      <c r="C5" s="30">
        <f>B5/V5*100</f>
        <v>83.737024221453282</v>
      </c>
      <c r="D5" s="31">
        <v>1452</v>
      </c>
      <c r="E5" s="30">
        <f>D5/W5*100</f>
        <v>94.654498044328548</v>
      </c>
      <c r="F5" s="30"/>
      <c r="G5" s="30">
        <f>F5/Z5*100</f>
        <v>0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910.65</v>
      </c>
      <c r="S5" s="30">
        <f>R5/AF5*100</f>
        <v>24.339168782573832</v>
      </c>
      <c r="T5" s="33">
        <f>R5/AG5*10</f>
        <v>5.1045403587443952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1170</v>
      </c>
      <c r="C6" s="30">
        <f t="shared" ref="C6:C26" si="1">B6/V6*100</f>
        <v>56.168987037926065</v>
      </c>
      <c r="D6" s="46">
        <v>1170</v>
      </c>
      <c r="E6" s="30">
        <f t="shared" ref="E6:E25" si="2">D6/W6*100</f>
        <v>65.072302558398221</v>
      </c>
      <c r="F6" s="29"/>
      <c r="G6" s="30">
        <f t="shared" ref="G6:G26" si="3">F6/Z6*100</f>
        <v>0</v>
      </c>
      <c r="H6" s="34"/>
      <c r="I6" s="29" t="e">
        <v>#DIV/0!</v>
      </c>
      <c r="J6" s="29">
        <v>10360</v>
      </c>
      <c r="K6" s="30">
        <f t="shared" ref="K6:K26" si="4">J6/AB6*100</f>
        <v>34.533333333333331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1346.8</v>
      </c>
      <c r="S6" s="30">
        <f t="shared" ref="S6:S26" si="6">R6/AF6*100</f>
        <v>30.367531003382187</v>
      </c>
      <c r="T6" s="33">
        <f t="shared" ref="T6:T26" si="7">R6/AG6*10</f>
        <v>6.0776173285198549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629</v>
      </c>
      <c r="C7" s="30">
        <f t="shared" si="1"/>
        <v>41.084258654474198</v>
      </c>
      <c r="D7" s="46">
        <v>600</v>
      </c>
      <c r="E7" s="30">
        <f t="shared" si="2"/>
        <v>90.771558245083213</v>
      </c>
      <c r="F7" s="29">
        <v>15</v>
      </c>
      <c r="G7" s="30">
        <f t="shared" si="3"/>
        <v>1.875</v>
      </c>
      <c r="H7" s="34"/>
      <c r="I7" s="29" t="e">
        <v>#DIV/0!</v>
      </c>
      <c r="J7" s="29">
        <v>6574</v>
      </c>
      <c r="K7" s="30">
        <f t="shared" si="4"/>
        <v>29.217777777777776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861.37</v>
      </c>
      <c r="S7" s="30">
        <f t="shared" si="6"/>
        <v>25.537207233916391</v>
      </c>
      <c r="T7" s="33">
        <f t="shared" si="7"/>
        <v>6.5354324734446134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1083</v>
      </c>
      <c r="C8" s="30">
        <f t="shared" si="1"/>
        <v>64.00709219858156</v>
      </c>
      <c r="D8" s="29">
        <v>1083</v>
      </c>
      <c r="E8" s="30">
        <f t="shared" si="2"/>
        <v>64.00709219858156</v>
      </c>
      <c r="F8" s="29"/>
      <c r="G8" s="30">
        <f t="shared" si="3"/>
        <v>0</v>
      </c>
      <c r="H8" s="34"/>
      <c r="I8" s="29" t="e">
        <v>#DIV/0!</v>
      </c>
      <c r="J8" s="29">
        <v>11700</v>
      </c>
      <c r="K8" s="30">
        <f t="shared" si="4"/>
        <v>36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1521</v>
      </c>
      <c r="S8" s="30">
        <f t="shared" si="6"/>
        <v>33.524355300859597</v>
      </c>
      <c r="T8" s="33">
        <f t="shared" si="7"/>
        <v>9.0643623361144225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683</v>
      </c>
      <c r="C9" s="30">
        <f t="shared" si="1"/>
        <v>28.269867549668877</v>
      </c>
      <c r="D9" s="51">
        <v>683</v>
      </c>
      <c r="E9" s="30">
        <f t="shared" si="2"/>
        <v>32.29314420803783</v>
      </c>
      <c r="F9" s="51"/>
      <c r="G9" s="30">
        <f t="shared" si="3"/>
        <v>0</v>
      </c>
      <c r="H9" s="52"/>
      <c r="I9" s="29" t="e">
        <v>#DIV/0!</v>
      </c>
      <c r="J9" s="51">
        <v>10850</v>
      </c>
      <c r="K9" s="30">
        <f t="shared" si="4"/>
        <v>30.138888888888886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1410.5</v>
      </c>
      <c r="S9" s="30">
        <f t="shared" si="6"/>
        <v>28.63377994315875</v>
      </c>
      <c r="T9" s="33">
        <f t="shared" si="7"/>
        <v>6.7488038277511961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2002</v>
      </c>
      <c r="C10" s="30">
        <f t="shared" si="1"/>
        <v>52.135416666666664</v>
      </c>
      <c r="D10" s="29">
        <v>2002</v>
      </c>
      <c r="E10" s="30">
        <f t="shared" si="2"/>
        <v>53.529411764705884</v>
      </c>
      <c r="F10" s="29"/>
      <c r="G10" s="30">
        <f t="shared" si="3"/>
        <v>0</v>
      </c>
      <c r="H10" s="34"/>
      <c r="I10" s="29" t="e">
        <v>#DIV/0!</v>
      </c>
      <c r="J10" s="29">
        <v>26211</v>
      </c>
      <c r="K10" s="30">
        <f t="shared" si="4"/>
        <v>50.328341013824883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3407.4300000000003</v>
      </c>
      <c r="S10" s="30">
        <f t="shared" si="6"/>
        <v>45.765573374163914</v>
      </c>
      <c r="T10" s="33">
        <f t="shared" si="7"/>
        <v>7.8748093367229028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147</v>
      </c>
      <c r="C11" s="30">
        <f t="shared" si="1"/>
        <v>11.694510739856803</v>
      </c>
      <c r="D11" s="29">
        <v>147</v>
      </c>
      <c r="E11" s="30">
        <f t="shared" si="2"/>
        <v>13.291139240506327</v>
      </c>
      <c r="F11" s="29"/>
      <c r="G11" s="30">
        <f t="shared" si="3"/>
        <v>0</v>
      </c>
      <c r="H11" s="34"/>
      <c r="I11" s="29" t="e">
        <v>#DIV/0!</v>
      </c>
      <c r="J11" s="29">
        <v>1251</v>
      </c>
      <c r="K11" s="30">
        <f t="shared" si="4"/>
        <v>12.797953964194372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162.63</v>
      </c>
      <c r="S11" s="30">
        <f t="shared" si="6"/>
        <v>11.568913391428062</v>
      </c>
      <c r="T11" s="33">
        <f t="shared" si="7"/>
        <v>2.5371294851794071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2240</v>
      </c>
      <c r="C12" s="30">
        <f t="shared" si="1"/>
        <v>46.793398788385211</v>
      </c>
      <c r="D12" s="29">
        <v>2240</v>
      </c>
      <c r="E12" s="30">
        <f t="shared" si="2"/>
        <v>64.460431654676256</v>
      </c>
      <c r="F12" s="29">
        <v>580</v>
      </c>
      <c r="G12" s="30">
        <f t="shared" si="3"/>
        <v>57.999999999999993</v>
      </c>
      <c r="H12" s="34"/>
      <c r="I12" s="29" t="e">
        <v>#DIV/0!</v>
      </c>
      <c r="J12" s="29">
        <v>19500</v>
      </c>
      <c r="K12" s="30">
        <f t="shared" si="4"/>
        <v>37.022551480332481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2796</v>
      </c>
      <c r="S12" s="30">
        <f t="shared" si="6"/>
        <v>37.194809009444768</v>
      </c>
      <c r="T12" s="33">
        <f t="shared" si="7"/>
        <v>8.6429675425038646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1642</v>
      </c>
      <c r="C13" s="30">
        <f t="shared" si="1"/>
        <v>53.607574273587986</v>
      </c>
      <c r="D13" s="29">
        <v>1642</v>
      </c>
      <c r="E13" s="30">
        <f t="shared" si="2"/>
        <v>100.1219512195122</v>
      </c>
      <c r="F13" s="29">
        <v>180</v>
      </c>
      <c r="G13" s="30">
        <f t="shared" si="3"/>
        <v>16.559337626494941</v>
      </c>
      <c r="H13" s="34"/>
      <c r="I13" s="29" t="e">
        <v>#DIV/0!</v>
      </c>
      <c r="J13" s="29">
        <v>12380</v>
      </c>
      <c r="K13" s="30">
        <f t="shared" si="4"/>
        <v>26.028635704223873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1690.4</v>
      </c>
      <c r="S13" s="30">
        <f t="shared" si="6"/>
        <v>24.525777892558985</v>
      </c>
      <c r="T13" s="33">
        <f t="shared" si="7"/>
        <v>5.5660190977938759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511</v>
      </c>
      <c r="C14" s="30">
        <f t="shared" si="1"/>
        <v>31.063829787234042</v>
      </c>
      <c r="D14" s="29">
        <v>511</v>
      </c>
      <c r="E14" s="30">
        <f t="shared" si="2"/>
        <v>35.192837465564736</v>
      </c>
      <c r="F14" s="34"/>
      <c r="G14" s="30">
        <f t="shared" si="3"/>
        <v>0</v>
      </c>
      <c r="H14" s="34"/>
      <c r="I14" s="29" t="e">
        <v>#DIV/0!</v>
      </c>
      <c r="J14" s="29">
        <v>2639</v>
      </c>
      <c r="K14" s="30">
        <f t="shared" si="4"/>
        <v>17.025806451612905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343.07</v>
      </c>
      <c r="S14" s="30">
        <f t="shared" si="6"/>
        <v>16.297862232779099</v>
      </c>
      <c r="T14" s="33">
        <f t="shared" si="7"/>
        <v>3.1387923147301007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889</v>
      </c>
      <c r="C15" s="30">
        <f t="shared" si="1"/>
        <v>40.667886550777673</v>
      </c>
      <c r="D15" s="29">
        <v>889</v>
      </c>
      <c r="E15" s="30">
        <f t="shared" si="2"/>
        <v>43.664047151277011</v>
      </c>
      <c r="F15" s="29"/>
      <c r="G15" s="30">
        <f t="shared" si="3"/>
        <v>0</v>
      </c>
      <c r="H15" s="29"/>
      <c r="I15" s="29" t="e">
        <v>#DIV/0!</v>
      </c>
      <c r="J15" s="29">
        <v>8747</v>
      </c>
      <c r="K15" s="30">
        <f t="shared" si="4"/>
        <v>43.734999999999999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1137.1100000000001</v>
      </c>
      <c r="S15" s="30">
        <f t="shared" si="6"/>
        <v>37.033382185311844</v>
      </c>
      <c r="T15" s="33">
        <f t="shared" si="7"/>
        <v>7.147140163419234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22</v>
      </c>
      <c r="C16" s="30">
        <f t="shared" si="1"/>
        <v>11.055276381909549</v>
      </c>
      <c r="D16" s="29">
        <v>22</v>
      </c>
      <c r="E16" s="30">
        <f t="shared" si="2"/>
        <v>91.666666666666657</v>
      </c>
      <c r="F16" s="29"/>
      <c r="G16" s="30" t="e">
        <f t="shared" si="3"/>
        <v>#DIV/0!</v>
      </c>
      <c r="H16" s="123">
        <v>33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20.79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5119</v>
      </c>
      <c r="C17" s="30">
        <f t="shared" si="1"/>
        <v>67.604331748547281</v>
      </c>
      <c r="D17" s="29">
        <v>5119</v>
      </c>
      <c r="E17" s="30">
        <f t="shared" si="2"/>
        <v>67.604331748547281</v>
      </c>
      <c r="F17" s="29">
        <v>106</v>
      </c>
      <c r="G17" s="30">
        <f t="shared" si="3"/>
        <v>5.8888888888888884</v>
      </c>
      <c r="H17" s="124"/>
      <c r="I17" s="122" t="e">
        <v>#DIV/0!</v>
      </c>
      <c r="J17" s="29">
        <v>38350</v>
      </c>
      <c r="K17" s="30">
        <f t="shared" si="4"/>
        <v>38.35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5033.2</v>
      </c>
      <c r="S17" s="30">
        <f t="shared" si="6"/>
        <v>35.678741050542286</v>
      </c>
      <c r="T17" s="33">
        <f t="shared" si="7"/>
        <v>8.1787455313617148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908</v>
      </c>
      <c r="C18" s="30">
        <f t="shared" si="1"/>
        <v>67.259259259259267</v>
      </c>
      <c r="D18" s="29">
        <v>908</v>
      </c>
      <c r="E18" s="30">
        <f t="shared" si="2"/>
        <v>67.259259259259267</v>
      </c>
      <c r="F18" s="29"/>
      <c r="G18" s="30">
        <f t="shared" si="3"/>
        <v>0</v>
      </c>
      <c r="H18" s="124"/>
      <c r="I18" s="122" t="e">
        <v>#DIV/0!</v>
      </c>
      <c r="J18" s="29">
        <v>9080</v>
      </c>
      <c r="K18" s="30">
        <f t="shared" si="4"/>
        <v>53.411764705882348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1180.4000000000001</v>
      </c>
      <c r="S18" s="30">
        <f t="shared" si="6"/>
        <v>48.032553407934898</v>
      </c>
      <c r="T18" s="33">
        <f t="shared" si="7"/>
        <v>8.2776998597475462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910</v>
      </c>
      <c r="K19" s="30">
        <f t="shared" si="4"/>
        <v>45.5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118.3</v>
      </c>
      <c r="S19" s="30">
        <f t="shared" si="6"/>
        <v>28.403361344537814</v>
      </c>
      <c r="T19" s="33">
        <f t="shared" si="7"/>
        <v>10.953703703703702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30" t="e">
        <f t="shared" si="3"/>
        <v>#DIV/0!</v>
      </c>
      <c r="H21" s="124"/>
      <c r="I21" s="122" t="e">
        <v>#DIV/0!</v>
      </c>
      <c r="J21" s="29"/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0</v>
      </c>
      <c r="S21" s="30" t="e">
        <f t="shared" si="6"/>
        <v>#DIV/0!</v>
      </c>
      <c r="T21" s="33">
        <f t="shared" si="7"/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18597</v>
      </c>
      <c r="C26" s="30">
        <f t="shared" si="1"/>
        <v>50.529833713726767</v>
      </c>
      <c r="D26" s="71">
        <f>SUM(D5:D25)</f>
        <v>18568</v>
      </c>
      <c r="E26" s="70">
        <f>D26/W26*100</f>
        <v>58.677790418404754</v>
      </c>
      <c r="F26" s="71">
        <f>SUM(F5:F25)</f>
        <v>881</v>
      </c>
      <c r="G26" s="30">
        <f t="shared" si="3"/>
        <v>8.1900158036627317</v>
      </c>
      <c r="H26" s="71">
        <f>SUM(H16:H25)</f>
        <v>33</v>
      </c>
      <c r="I26" s="70">
        <v>0</v>
      </c>
      <c r="J26" s="71">
        <f>SUM(J5:J25)</f>
        <v>165557</v>
      </c>
      <c r="K26" s="30">
        <f t="shared" si="4"/>
        <v>35.789252048148185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21939.65</v>
      </c>
      <c r="S26" s="30">
        <f t="shared" si="6"/>
        <v>32.988895105187837</v>
      </c>
      <c r="T26" s="33">
        <f t="shared" si="7"/>
        <v>6.8789270709224315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10918</v>
      </c>
      <c r="C27" s="29">
        <v>29.148089809648397</v>
      </c>
      <c r="D27" s="64">
        <v>10918</v>
      </c>
      <c r="E27" s="29">
        <v>33.93317793317793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76578</v>
      </c>
      <c r="K27" s="29">
        <v>15.607968465291847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9960.5399999999991</v>
      </c>
      <c r="R27" s="64">
        <v>28.578962318557817</v>
      </c>
      <c r="S27" s="30">
        <v>2.9603055250096588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74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56" t="s">
        <v>25</v>
      </c>
      <c r="AA4" s="157" t="s">
        <v>26</v>
      </c>
      <c r="AB4" s="157" t="s">
        <v>27</v>
      </c>
      <c r="AC4" s="157" t="s">
        <v>28</v>
      </c>
      <c r="AD4" s="157" t="s">
        <v>23</v>
      </c>
      <c r="AE4" s="157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58"/>
      <c r="AO4" s="15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1260</v>
      </c>
      <c r="C6" s="30">
        <f t="shared" ref="C6:C26" si="1">B6/V6*100</f>
        <v>60.489678348535769</v>
      </c>
      <c r="D6" s="46">
        <v>1260</v>
      </c>
      <c r="E6" s="30">
        <f t="shared" ref="E6:E25" si="2">D6/W6*100</f>
        <v>70.077864293659616</v>
      </c>
      <c r="F6" s="29"/>
      <c r="G6" s="30">
        <f t="shared" ref="G6:G26" si="3">F6/Z6*100</f>
        <v>0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1436.5</v>
      </c>
      <c r="S6" s="30">
        <f t="shared" ref="S6:S26" si="6">R6/AF6*100</f>
        <v>32.390078917700109</v>
      </c>
      <c r="T6" s="33">
        <f t="shared" ref="T6:T26" si="7">R6/AG6*10</f>
        <v>6.4824007220216604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694</v>
      </c>
      <c r="C7" s="30">
        <f t="shared" si="1"/>
        <v>45.329849771391245</v>
      </c>
      <c r="D7" s="46">
        <v>630</v>
      </c>
      <c r="E7" s="30">
        <f t="shared" si="2"/>
        <v>95.310136157337368</v>
      </c>
      <c r="F7" s="29">
        <v>40</v>
      </c>
      <c r="G7" s="30">
        <f t="shared" si="3"/>
        <v>5</v>
      </c>
      <c r="H7" s="34"/>
      <c r="I7" s="29" t="e">
        <v>#DIV/0!</v>
      </c>
      <c r="J7" s="29">
        <v>6852</v>
      </c>
      <c r="K7" s="30">
        <f t="shared" si="4"/>
        <v>30.453333333333333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908.76</v>
      </c>
      <c r="S7" s="30">
        <f t="shared" si="6"/>
        <v>26.942187963237473</v>
      </c>
      <c r="T7" s="33">
        <f t="shared" si="7"/>
        <v>6.8949924127465856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1155</v>
      </c>
      <c r="C8" s="30">
        <f t="shared" si="1"/>
        <v>68.262411347517727</v>
      </c>
      <c r="D8" s="29">
        <v>1155</v>
      </c>
      <c r="E8" s="30">
        <f t="shared" si="2"/>
        <v>68.262411347517727</v>
      </c>
      <c r="F8" s="29"/>
      <c r="G8" s="30">
        <f t="shared" si="3"/>
        <v>0</v>
      </c>
      <c r="H8" s="34"/>
      <c r="I8" s="29" t="e">
        <v>#DIV/0!</v>
      </c>
      <c r="J8" s="29">
        <v>12450</v>
      </c>
      <c r="K8" s="30">
        <f t="shared" si="4"/>
        <v>38.307692307692307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1618.5</v>
      </c>
      <c r="S8" s="30">
        <f t="shared" si="6"/>
        <v>35.673352435530084</v>
      </c>
      <c r="T8" s="33">
        <f t="shared" si="7"/>
        <v>9.6454112038140654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718</v>
      </c>
      <c r="C9" s="30">
        <f t="shared" si="1"/>
        <v>29.718543046357617</v>
      </c>
      <c r="D9" s="51">
        <v>718</v>
      </c>
      <c r="E9" s="30">
        <f t="shared" si="2"/>
        <v>33.947990543735223</v>
      </c>
      <c r="F9" s="51"/>
      <c r="G9" s="30">
        <f t="shared" si="3"/>
        <v>0</v>
      </c>
      <c r="H9" s="52"/>
      <c r="I9" s="29" t="e">
        <v>#DIV/0!</v>
      </c>
      <c r="J9" s="51">
        <v>11400</v>
      </c>
      <c r="K9" s="30">
        <f t="shared" si="4"/>
        <v>31.666666666666664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1482</v>
      </c>
      <c r="S9" s="30">
        <f t="shared" si="6"/>
        <v>30.085261875761265</v>
      </c>
      <c r="T9" s="33">
        <f t="shared" si="7"/>
        <v>7.0909090909090908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2097</v>
      </c>
      <c r="C10" s="30">
        <f t="shared" si="1"/>
        <v>54.609375000000007</v>
      </c>
      <c r="D10" s="29">
        <v>2097</v>
      </c>
      <c r="E10" s="30">
        <f t="shared" si="2"/>
        <v>56.069518716577541</v>
      </c>
      <c r="F10" s="29"/>
      <c r="G10" s="30">
        <f t="shared" si="3"/>
        <v>0</v>
      </c>
      <c r="H10" s="34"/>
      <c r="I10" s="29" t="e">
        <v>#DIV/0!</v>
      </c>
      <c r="J10" s="29">
        <v>27661</v>
      </c>
      <c r="K10" s="30">
        <f t="shared" si="4"/>
        <v>53.112519201228878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3595.9300000000003</v>
      </c>
      <c r="S10" s="30">
        <f t="shared" si="6"/>
        <v>48.297337953635804</v>
      </c>
      <c r="T10" s="33">
        <f t="shared" si="7"/>
        <v>8.3104460365149073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147</v>
      </c>
      <c r="C11" s="30">
        <f t="shared" si="1"/>
        <v>11.694510739856803</v>
      </c>
      <c r="D11" s="29">
        <v>147</v>
      </c>
      <c r="E11" s="30">
        <f t="shared" si="2"/>
        <v>13.291139240506327</v>
      </c>
      <c r="F11" s="29"/>
      <c r="G11" s="30">
        <f t="shared" si="3"/>
        <v>0</v>
      </c>
      <c r="H11" s="34"/>
      <c r="I11" s="29" t="e">
        <v>#DIV/0!</v>
      </c>
      <c r="J11" s="29">
        <v>1400</v>
      </c>
      <c r="K11" s="30">
        <f t="shared" si="4"/>
        <v>14.322250639386189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182</v>
      </c>
      <c r="S11" s="30">
        <f t="shared" si="6"/>
        <v>12.946825537969056</v>
      </c>
      <c r="T11" s="33">
        <f t="shared" si="7"/>
        <v>2.8393135725429017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2325</v>
      </c>
      <c r="C12" s="30">
        <f t="shared" si="1"/>
        <v>48.569041153123045</v>
      </c>
      <c r="D12" s="29">
        <v>2325</v>
      </c>
      <c r="E12" s="30">
        <f t="shared" si="2"/>
        <v>66.906474820143885</v>
      </c>
      <c r="F12" s="29">
        <v>650</v>
      </c>
      <c r="G12" s="30">
        <f t="shared" si="3"/>
        <v>65</v>
      </c>
      <c r="H12" s="34"/>
      <c r="I12" s="29" t="e">
        <v>#DIV/0!</v>
      </c>
      <c r="J12" s="29">
        <v>20200</v>
      </c>
      <c r="K12" s="30">
        <f t="shared" si="4"/>
        <v>38.351566148857238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2918.5</v>
      </c>
      <c r="S12" s="30">
        <f t="shared" si="6"/>
        <v>38.824409904887183</v>
      </c>
      <c r="T12" s="33">
        <f t="shared" si="7"/>
        <v>9.0216383307573409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1707</v>
      </c>
      <c r="C13" s="30">
        <f t="shared" si="1"/>
        <v>55.729676787463269</v>
      </c>
      <c r="D13" s="29">
        <v>1707</v>
      </c>
      <c r="E13" s="30">
        <f t="shared" si="2"/>
        <v>104.08536585365853</v>
      </c>
      <c r="F13" s="29">
        <v>228</v>
      </c>
      <c r="G13" s="30">
        <f t="shared" si="3"/>
        <v>20.975160993560259</v>
      </c>
      <c r="H13" s="34"/>
      <c r="I13" s="29" t="e">
        <v>#DIV/0!</v>
      </c>
      <c r="J13" s="29">
        <v>13380</v>
      </c>
      <c r="K13" s="30">
        <f t="shared" si="4"/>
        <v>28.131110316842921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1842</v>
      </c>
      <c r="S13" s="30">
        <f t="shared" si="6"/>
        <v>26.725321153628524</v>
      </c>
      <c r="T13" s="33">
        <f t="shared" si="7"/>
        <v>6.0651959170233782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511</v>
      </c>
      <c r="C14" s="30">
        <f t="shared" si="1"/>
        <v>31.063829787234042</v>
      </c>
      <c r="D14" s="29">
        <v>511</v>
      </c>
      <c r="E14" s="30">
        <f t="shared" si="2"/>
        <v>35.192837465564736</v>
      </c>
      <c r="F14" s="34"/>
      <c r="G14" s="30">
        <f t="shared" si="3"/>
        <v>0</v>
      </c>
      <c r="H14" s="34"/>
      <c r="I14" s="29" t="e">
        <v>#DIV/0!</v>
      </c>
      <c r="J14" s="29">
        <v>2639</v>
      </c>
      <c r="K14" s="30">
        <f t="shared" si="4"/>
        <v>17.025806451612905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343.07</v>
      </c>
      <c r="S14" s="30">
        <f t="shared" si="6"/>
        <v>16.297862232779099</v>
      </c>
      <c r="T14" s="33">
        <f t="shared" si="7"/>
        <v>3.1387923147301007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954</v>
      </c>
      <c r="C15" s="30">
        <f t="shared" si="1"/>
        <v>43.641354071363217</v>
      </c>
      <c r="D15" s="29">
        <v>954</v>
      </c>
      <c r="E15" s="30">
        <f t="shared" si="2"/>
        <v>46.856581532416506</v>
      </c>
      <c r="F15" s="29"/>
      <c r="G15" s="30">
        <f t="shared" si="3"/>
        <v>0</v>
      </c>
      <c r="H15" s="29"/>
      <c r="I15" s="29" t="e">
        <v>#DIV/0!</v>
      </c>
      <c r="J15" s="29">
        <v>9439</v>
      </c>
      <c r="K15" s="30">
        <f t="shared" si="4"/>
        <v>47.195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1227.07</v>
      </c>
      <c r="S15" s="30">
        <f t="shared" si="6"/>
        <v>39.963198176192797</v>
      </c>
      <c r="T15" s="33">
        <f t="shared" si="7"/>
        <v>7.712570710245128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24</v>
      </c>
      <c r="C16" s="30">
        <f t="shared" si="1"/>
        <v>12.060301507537687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52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32.76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5432</v>
      </c>
      <c r="C17" s="30">
        <f t="shared" si="1"/>
        <v>71.737982039091392</v>
      </c>
      <c r="D17" s="29">
        <v>5432</v>
      </c>
      <c r="E17" s="30">
        <f t="shared" si="2"/>
        <v>71.737982039091392</v>
      </c>
      <c r="F17" s="29">
        <v>192</v>
      </c>
      <c r="G17" s="30">
        <f t="shared" si="3"/>
        <v>10.666666666666668</v>
      </c>
      <c r="H17" s="124"/>
      <c r="I17" s="122" t="e">
        <v>#DIV/0!</v>
      </c>
      <c r="J17" s="29">
        <v>42901</v>
      </c>
      <c r="K17" s="30">
        <f t="shared" si="4"/>
        <v>42.901000000000003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5663.53</v>
      </c>
      <c r="S17" s="30">
        <f t="shared" si="6"/>
        <v>40.146948323527326</v>
      </c>
      <c r="T17" s="33">
        <f t="shared" si="7"/>
        <v>9.203006174845628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930</v>
      </c>
      <c r="C18" s="30">
        <f t="shared" si="1"/>
        <v>68.888888888888886</v>
      </c>
      <c r="D18" s="29">
        <v>930</v>
      </c>
      <c r="E18" s="30">
        <f t="shared" si="2"/>
        <v>68.888888888888886</v>
      </c>
      <c r="F18" s="29">
        <v>75</v>
      </c>
      <c r="G18" s="30">
        <f t="shared" si="3"/>
        <v>13.636363636363635</v>
      </c>
      <c r="H18" s="124"/>
      <c r="I18" s="122" t="e">
        <v>#DIV/0!</v>
      </c>
      <c r="J18" s="29">
        <v>9300</v>
      </c>
      <c r="K18" s="30">
        <f t="shared" si="4"/>
        <v>54.705882352941181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1242.75</v>
      </c>
      <c r="S18" s="30">
        <f t="shared" si="6"/>
        <v>50.569684638860636</v>
      </c>
      <c r="T18" s="33">
        <f t="shared" si="7"/>
        <v>8.7149368863955132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30" t="e">
        <f t="shared" si="3"/>
        <v>#DIV/0!</v>
      </c>
      <c r="H21" s="124"/>
      <c r="I21" s="122" t="e">
        <v>#DIV/0!</v>
      </c>
      <c r="J21" s="29"/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0</v>
      </c>
      <c r="S21" s="30" t="e">
        <f t="shared" si="6"/>
        <v>#DIV/0!</v>
      </c>
      <c r="T21" s="33">
        <f t="shared" si="7"/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19521</v>
      </c>
      <c r="C26" s="30">
        <f t="shared" si="1"/>
        <v>53.040430388001305</v>
      </c>
      <c r="D26" s="71">
        <f>SUM(D5:D25)</f>
        <v>19457</v>
      </c>
      <c r="E26" s="70">
        <f>D26/W26*100</f>
        <v>61.487169763620273</v>
      </c>
      <c r="F26" s="71">
        <f>SUM(F5:F25)</f>
        <v>1220</v>
      </c>
      <c r="G26" s="30">
        <f t="shared" si="3"/>
        <v>11.341452077716836</v>
      </c>
      <c r="H26" s="71">
        <f>SUM(H16:H25)</f>
        <v>52</v>
      </c>
      <c r="I26" s="70">
        <v>0</v>
      </c>
      <c r="J26" s="71">
        <f>SUM(J5:J25)</f>
        <v>176627</v>
      </c>
      <c r="K26" s="30">
        <f t="shared" si="4"/>
        <v>38.18230712992063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23543.269999999997</v>
      </c>
      <c r="S26" s="30">
        <f t="shared" si="6"/>
        <v>35.40013010522572</v>
      </c>
      <c r="T26" s="33">
        <f t="shared" si="7"/>
        <v>7.381723835204113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10918</v>
      </c>
      <c r="C27" s="29">
        <v>29.148089809648397</v>
      </c>
      <c r="D27" s="64">
        <v>10918</v>
      </c>
      <c r="E27" s="29">
        <v>33.93317793317793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76578</v>
      </c>
      <c r="K27" s="29">
        <v>15.607968465291847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9960.5399999999991</v>
      </c>
      <c r="R27" s="64">
        <v>28.578962318557817</v>
      </c>
      <c r="S27" s="30">
        <v>2.9603055250096588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75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60" t="s">
        <v>25</v>
      </c>
      <c r="AA4" s="161" t="s">
        <v>26</v>
      </c>
      <c r="AB4" s="161" t="s">
        <v>27</v>
      </c>
      <c r="AC4" s="161" t="s">
        <v>28</v>
      </c>
      <c r="AD4" s="161" t="s">
        <v>23</v>
      </c>
      <c r="AE4" s="161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59"/>
      <c r="AO4" s="159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1260</v>
      </c>
      <c r="C6" s="30">
        <f t="shared" ref="C6:C26" si="1">B6/V6*100</f>
        <v>60.489678348535769</v>
      </c>
      <c r="D6" s="46">
        <v>1260</v>
      </c>
      <c r="E6" s="30">
        <f t="shared" ref="E6:E25" si="2">D6/W6*100</f>
        <v>70.077864293659616</v>
      </c>
      <c r="F6" s="29"/>
      <c r="G6" s="30">
        <f t="shared" ref="G6:G26" si="3">F6/Z6*100</f>
        <v>0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1436.5</v>
      </c>
      <c r="S6" s="30">
        <f t="shared" ref="S6:S26" si="6">R6/AF6*100</f>
        <v>32.390078917700109</v>
      </c>
      <c r="T6" s="33">
        <f t="shared" ref="T6:T26" si="7">R6/AG6*10</f>
        <v>6.4824007220216604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714</v>
      </c>
      <c r="C7" s="30">
        <f t="shared" si="1"/>
        <v>46.636185499673417</v>
      </c>
      <c r="D7" s="46">
        <v>640</v>
      </c>
      <c r="E7" s="30">
        <f t="shared" si="2"/>
        <v>96.822995461422096</v>
      </c>
      <c r="F7" s="29">
        <v>63</v>
      </c>
      <c r="G7" s="30">
        <f t="shared" si="3"/>
        <v>7.875</v>
      </c>
      <c r="H7" s="34"/>
      <c r="I7" s="29" t="e">
        <v>#DIV/0!</v>
      </c>
      <c r="J7" s="29">
        <v>7224</v>
      </c>
      <c r="K7" s="30">
        <f t="shared" si="4"/>
        <v>32.106666666666669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967.47</v>
      </c>
      <c r="S7" s="30">
        <f t="shared" si="6"/>
        <v>28.682774977764602</v>
      </c>
      <c r="T7" s="33">
        <f t="shared" si="7"/>
        <v>7.340440060698028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1192</v>
      </c>
      <c r="C8" s="30">
        <f t="shared" si="1"/>
        <v>70.449172576832154</v>
      </c>
      <c r="D8" s="29">
        <v>1192</v>
      </c>
      <c r="E8" s="30">
        <f t="shared" si="2"/>
        <v>70.449172576832154</v>
      </c>
      <c r="F8" s="29">
        <v>31</v>
      </c>
      <c r="G8" s="30">
        <f t="shared" si="3"/>
        <v>7.75</v>
      </c>
      <c r="H8" s="34"/>
      <c r="I8" s="29" t="e">
        <v>#DIV/0!</v>
      </c>
      <c r="J8" s="29">
        <v>14000</v>
      </c>
      <c r="K8" s="30">
        <f t="shared" si="4"/>
        <v>43.07692307692308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1833.95</v>
      </c>
      <c r="S8" s="30">
        <f t="shared" si="6"/>
        <v>40.422085078245537</v>
      </c>
      <c r="T8" s="33">
        <f t="shared" si="7"/>
        <v>10.929380214541119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764</v>
      </c>
      <c r="C9" s="30">
        <f t="shared" si="1"/>
        <v>31.622516556291391</v>
      </c>
      <c r="D9" s="51">
        <v>764</v>
      </c>
      <c r="E9" s="30">
        <f t="shared" si="2"/>
        <v>36.122931442080379</v>
      </c>
      <c r="F9" s="51"/>
      <c r="G9" s="30">
        <f t="shared" si="3"/>
        <v>0</v>
      </c>
      <c r="H9" s="52"/>
      <c r="I9" s="29" t="e">
        <v>#DIV/0!</v>
      </c>
      <c r="J9" s="51">
        <v>12468</v>
      </c>
      <c r="K9" s="30">
        <f t="shared" si="4"/>
        <v>34.633333333333333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1620.8400000000001</v>
      </c>
      <c r="S9" s="30">
        <f t="shared" si="6"/>
        <v>32.903775883069429</v>
      </c>
      <c r="T9" s="33">
        <f t="shared" si="7"/>
        <v>7.7552153110047852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2172</v>
      </c>
      <c r="C10" s="30">
        <f t="shared" si="1"/>
        <v>56.562500000000007</v>
      </c>
      <c r="D10" s="29">
        <v>2172</v>
      </c>
      <c r="E10" s="30">
        <f t="shared" si="2"/>
        <v>58.074866310160424</v>
      </c>
      <c r="F10" s="29"/>
      <c r="G10" s="30">
        <f t="shared" si="3"/>
        <v>0</v>
      </c>
      <c r="H10" s="34"/>
      <c r="I10" s="29" t="e">
        <v>#DIV/0!</v>
      </c>
      <c r="J10" s="29">
        <v>29189</v>
      </c>
      <c r="K10" s="30">
        <f t="shared" si="4"/>
        <v>56.046466973886332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3794.57</v>
      </c>
      <c r="S10" s="30">
        <f t="shared" si="6"/>
        <v>50.965294007037897</v>
      </c>
      <c r="T10" s="33">
        <f t="shared" si="7"/>
        <v>8.7695169863646871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147</v>
      </c>
      <c r="C11" s="30">
        <f t="shared" si="1"/>
        <v>11.694510739856803</v>
      </c>
      <c r="D11" s="29">
        <v>147</v>
      </c>
      <c r="E11" s="30">
        <f t="shared" si="2"/>
        <v>13.291139240506327</v>
      </c>
      <c r="F11" s="29"/>
      <c r="G11" s="30">
        <f t="shared" si="3"/>
        <v>0</v>
      </c>
      <c r="H11" s="34"/>
      <c r="I11" s="29" t="e">
        <v>#DIV/0!</v>
      </c>
      <c r="J11" s="29">
        <v>1400</v>
      </c>
      <c r="K11" s="30">
        <f t="shared" si="4"/>
        <v>14.322250639386189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182</v>
      </c>
      <c r="S11" s="30">
        <f t="shared" si="6"/>
        <v>12.946825537969056</v>
      </c>
      <c r="T11" s="33">
        <f t="shared" si="7"/>
        <v>2.8393135725429017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2325</v>
      </c>
      <c r="C12" s="30">
        <f t="shared" si="1"/>
        <v>48.569041153123045</v>
      </c>
      <c r="D12" s="29">
        <v>2325</v>
      </c>
      <c r="E12" s="30">
        <f t="shared" si="2"/>
        <v>66.906474820143885</v>
      </c>
      <c r="F12" s="29">
        <v>650</v>
      </c>
      <c r="G12" s="30">
        <f t="shared" si="3"/>
        <v>65</v>
      </c>
      <c r="H12" s="34"/>
      <c r="I12" s="29" t="e">
        <v>#DIV/0!</v>
      </c>
      <c r="J12" s="29">
        <v>20200</v>
      </c>
      <c r="K12" s="30">
        <f t="shared" si="4"/>
        <v>38.351566148857238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2918.5</v>
      </c>
      <c r="S12" s="30">
        <f t="shared" si="6"/>
        <v>38.824409904887183</v>
      </c>
      <c r="T12" s="33">
        <f t="shared" si="7"/>
        <v>9.0216383307573409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1827</v>
      </c>
      <c r="C13" s="30">
        <f t="shared" si="1"/>
        <v>59.647404505386881</v>
      </c>
      <c r="D13" s="29">
        <v>1827</v>
      </c>
      <c r="E13" s="30">
        <f t="shared" si="2"/>
        <v>111.40243902439025</v>
      </c>
      <c r="F13" s="29">
        <v>315</v>
      </c>
      <c r="G13" s="30">
        <f t="shared" si="3"/>
        <v>28.978840846366143</v>
      </c>
      <c r="H13" s="34"/>
      <c r="I13" s="29" t="e">
        <v>#DIV/0!</v>
      </c>
      <c r="J13" s="29">
        <v>14130</v>
      </c>
      <c r="K13" s="30">
        <f t="shared" si="4"/>
        <v>29.707966276307214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1978.65</v>
      </c>
      <c r="S13" s="30">
        <f t="shared" si="6"/>
        <v>28.707956949308944</v>
      </c>
      <c r="T13" s="33">
        <f t="shared" si="7"/>
        <v>6.5151465261771495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549</v>
      </c>
      <c r="C14" s="30">
        <f t="shared" si="1"/>
        <v>33.373860182370819</v>
      </c>
      <c r="D14" s="29">
        <v>549</v>
      </c>
      <c r="E14" s="30">
        <f t="shared" si="2"/>
        <v>37.809917355371901</v>
      </c>
      <c r="F14" s="34"/>
      <c r="G14" s="30">
        <f t="shared" si="3"/>
        <v>0</v>
      </c>
      <c r="H14" s="34"/>
      <c r="I14" s="29" t="e">
        <v>#DIV/0!</v>
      </c>
      <c r="J14" s="29">
        <v>2811</v>
      </c>
      <c r="K14" s="30">
        <f t="shared" si="4"/>
        <v>18.135483870967743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365.43</v>
      </c>
      <c r="S14" s="30">
        <f t="shared" si="6"/>
        <v>17.360095011876485</v>
      </c>
      <c r="T14" s="33">
        <f t="shared" si="7"/>
        <v>3.3433668801463861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954</v>
      </c>
      <c r="C15" s="30">
        <f t="shared" si="1"/>
        <v>43.641354071363217</v>
      </c>
      <c r="D15" s="29">
        <v>954</v>
      </c>
      <c r="E15" s="30">
        <f t="shared" si="2"/>
        <v>46.856581532416506</v>
      </c>
      <c r="F15" s="29"/>
      <c r="G15" s="30">
        <f t="shared" si="3"/>
        <v>0</v>
      </c>
      <c r="H15" s="29"/>
      <c r="I15" s="29" t="e">
        <v>#DIV/0!</v>
      </c>
      <c r="J15" s="29">
        <v>9439</v>
      </c>
      <c r="K15" s="30">
        <f t="shared" si="4"/>
        <v>47.195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1227.07</v>
      </c>
      <c r="S15" s="30">
        <f t="shared" si="6"/>
        <v>39.963198176192797</v>
      </c>
      <c r="T15" s="33">
        <f t="shared" si="7"/>
        <v>7.712570710245128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24</v>
      </c>
      <c r="C16" s="30">
        <f t="shared" si="1"/>
        <v>12.060301507537687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52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32.76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5623</v>
      </c>
      <c r="C17" s="30">
        <f t="shared" si="1"/>
        <v>74.260433174854725</v>
      </c>
      <c r="D17" s="29">
        <v>5623</v>
      </c>
      <c r="E17" s="30">
        <f t="shared" si="2"/>
        <v>74.260433174854725</v>
      </c>
      <c r="F17" s="29">
        <v>251</v>
      </c>
      <c r="G17" s="30">
        <f t="shared" si="3"/>
        <v>13.944444444444445</v>
      </c>
      <c r="H17" s="124"/>
      <c r="I17" s="122" t="e">
        <v>#DIV/0!</v>
      </c>
      <c r="J17" s="29">
        <v>44972</v>
      </c>
      <c r="K17" s="30">
        <f t="shared" si="4"/>
        <v>44.972000000000001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5959.31</v>
      </c>
      <c r="S17" s="30">
        <f t="shared" si="6"/>
        <v>42.24363791025732</v>
      </c>
      <c r="T17" s="33">
        <f t="shared" si="7"/>
        <v>9.6836366590835237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930</v>
      </c>
      <c r="C18" s="30">
        <f t="shared" si="1"/>
        <v>68.888888888888886</v>
      </c>
      <c r="D18" s="29">
        <v>930</v>
      </c>
      <c r="E18" s="30">
        <f t="shared" si="2"/>
        <v>68.888888888888886</v>
      </c>
      <c r="F18" s="29">
        <v>75</v>
      </c>
      <c r="G18" s="30">
        <f t="shared" si="3"/>
        <v>13.636363636363635</v>
      </c>
      <c r="H18" s="124"/>
      <c r="I18" s="122" t="e">
        <v>#DIV/0!</v>
      </c>
      <c r="J18" s="29">
        <v>9300</v>
      </c>
      <c r="K18" s="30">
        <f t="shared" si="4"/>
        <v>54.705882352941181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1242.75</v>
      </c>
      <c r="S18" s="30">
        <f t="shared" si="6"/>
        <v>50.569684638860636</v>
      </c>
      <c r="T18" s="33">
        <f t="shared" si="7"/>
        <v>8.7149368863955132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30" t="e">
        <f t="shared" si="3"/>
        <v>#DIV/0!</v>
      </c>
      <c r="H21" s="124"/>
      <c r="I21" s="122" t="e">
        <v>#DIV/0!</v>
      </c>
      <c r="J21" s="29"/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0</v>
      </c>
      <c r="S21" s="30" t="e">
        <f t="shared" si="6"/>
        <v>#DIV/0!</v>
      </c>
      <c r="T21" s="33">
        <f t="shared" si="7"/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20048</v>
      </c>
      <c r="C26" s="30">
        <f t="shared" si="1"/>
        <v>54.472339963047503</v>
      </c>
      <c r="D26" s="71">
        <f>SUM(D5:D25)</f>
        <v>19974</v>
      </c>
      <c r="E26" s="70">
        <f>D26/W26*100</f>
        <v>63.120970800151689</v>
      </c>
      <c r="F26" s="71">
        <f>SUM(F5:F25)</f>
        <v>1420</v>
      </c>
      <c r="G26" s="30">
        <f t="shared" si="3"/>
        <v>13.200706516686807</v>
      </c>
      <c r="H26" s="71">
        <f>SUM(H16:H25)</f>
        <v>52</v>
      </c>
      <c r="I26" s="70">
        <v>0</v>
      </c>
      <c r="J26" s="71">
        <f>SUM(J5:J25)</f>
        <v>184138</v>
      </c>
      <c r="K26" s="30">
        <f t="shared" si="4"/>
        <v>39.805996083777252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24609.7</v>
      </c>
      <c r="S26" s="30">
        <f t="shared" si="6"/>
        <v>37.00363551242345</v>
      </c>
      <c r="T26" s="33">
        <f t="shared" si="7"/>
        <v>7.7160908007775761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10918</v>
      </c>
      <c r="C27" s="29">
        <v>29.148089809648397</v>
      </c>
      <c r="D27" s="64">
        <v>10918</v>
      </c>
      <c r="E27" s="29">
        <v>33.93317793317793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76578</v>
      </c>
      <c r="K27" s="29">
        <v>15.607968465291847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9960.5399999999991</v>
      </c>
      <c r="R27" s="64">
        <v>28.578962318557817</v>
      </c>
      <c r="S27" s="30">
        <v>2.9603055250096588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76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62" t="s">
        <v>25</v>
      </c>
      <c r="AA4" s="163" t="s">
        <v>26</v>
      </c>
      <c r="AB4" s="163" t="s">
        <v>27</v>
      </c>
      <c r="AC4" s="163" t="s">
        <v>28</v>
      </c>
      <c r="AD4" s="163" t="s">
        <v>23</v>
      </c>
      <c r="AE4" s="163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64"/>
      <c r="AO4" s="164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1260</v>
      </c>
      <c r="C6" s="30">
        <f t="shared" ref="C6:C26" si="1">B6/V6*100</f>
        <v>60.489678348535769</v>
      </c>
      <c r="D6" s="46">
        <v>1260</v>
      </c>
      <c r="E6" s="30">
        <f t="shared" ref="E6:E25" si="2">D6/W6*100</f>
        <v>70.077864293659616</v>
      </c>
      <c r="F6" s="29"/>
      <c r="G6" s="30">
        <f t="shared" ref="G6:G26" si="3">F6/Z6*100</f>
        <v>0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1436.5</v>
      </c>
      <c r="S6" s="30">
        <f t="shared" ref="S6:S26" si="6">R6/AF6*100</f>
        <v>32.390078917700109</v>
      </c>
      <c r="T6" s="33">
        <f t="shared" ref="T6:T26" si="7">R6/AG6*10</f>
        <v>6.4824007220216604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714</v>
      </c>
      <c r="C7" s="30">
        <f t="shared" si="1"/>
        <v>46.636185499673417</v>
      </c>
      <c r="D7" s="46">
        <v>640</v>
      </c>
      <c r="E7" s="30">
        <f t="shared" si="2"/>
        <v>96.822995461422096</v>
      </c>
      <c r="F7" s="29">
        <v>63</v>
      </c>
      <c r="G7" s="30">
        <f t="shared" si="3"/>
        <v>7.875</v>
      </c>
      <c r="H7" s="34"/>
      <c r="I7" s="29" t="e">
        <v>#DIV/0!</v>
      </c>
      <c r="J7" s="29">
        <v>7306</v>
      </c>
      <c r="K7" s="30">
        <f t="shared" si="4"/>
        <v>32.471111111111114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978.13000000000011</v>
      </c>
      <c r="S7" s="30">
        <f t="shared" si="6"/>
        <v>28.998814112066412</v>
      </c>
      <c r="T7" s="33">
        <f t="shared" si="7"/>
        <v>7.4213201820940835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1192</v>
      </c>
      <c r="C8" s="30">
        <f t="shared" si="1"/>
        <v>70.449172576832154</v>
      </c>
      <c r="D8" s="29">
        <v>1192</v>
      </c>
      <c r="E8" s="30">
        <f t="shared" si="2"/>
        <v>70.449172576832154</v>
      </c>
      <c r="F8" s="29">
        <v>31</v>
      </c>
      <c r="G8" s="30">
        <f t="shared" si="3"/>
        <v>7.75</v>
      </c>
      <c r="H8" s="34"/>
      <c r="I8" s="29" t="e">
        <v>#DIV/0!</v>
      </c>
      <c r="J8" s="29">
        <v>14000</v>
      </c>
      <c r="K8" s="30">
        <f t="shared" si="4"/>
        <v>43.07692307692308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1833.95</v>
      </c>
      <c r="S8" s="30">
        <f t="shared" si="6"/>
        <v>40.422085078245537</v>
      </c>
      <c r="T8" s="33">
        <f t="shared" si="7"/>
        <v>10.929380214541119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799</v>
      </c>
      <c r="C9" s="30">
        <f t="shared" si="1"/>
        <v>33.07119205298013</v>
      </c>
      <c r="D9" s="51">
        <v>799</v>
      </c>
      <c r="E9" s="30">
        <f t="shared" si="2"/>
        <v>37.777777777777779</v>
      </c>
      <c r="F9" s="51"/>
      <c r="G9" s="30">
        <f t="shared" si="3"/>
        <v>0</v>
      </c>
      <c r="H9" s="52"/>
      <c r="I9" s="29" t="e">
        <v>#DIV/0!</v>
      </c>
      <c r="J9" s="51">
        <v>13095</v>
      </c>
      <c r="K9" s="30">
        <f t="shared" si="4"/>
        <v>36.375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1702.3500000000001</v>
      </c>
      <c r="S9" s="30">
        <f t="shared" si="6"/>
        <v>34.558465286236299</v>
      </c>
      <c r="T9" s="33">
        <f t="shared" si="7"/>
        <v>8.1452153110047849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2249</v>
      </c>
      <c r="C10" s="30">
        <f t="shared" si="1"/>
        <v>58.567708333333336</v>
      </c>
      <c r="D10" s="29">
        <v>2249</v>
      </c>
      <c r="E10" s="30">
        <f t="shared" si="2"/>
        <v>60.133689839572192</v>
      </c>
      <c r="F10" s="29"/>
      <c r="G10" s="30">
        <f t="shared" si="3"/>
        <v>0</v>
      </c>
      <c r="H10" s="34"/>
      <c r="I10" s="29" t="e">
        <v>#DIV/0!</v>
      </c>
      <c r="J10" s="29">
        <v>30827</v>
      </c>
      <c r="K10" s="30">
        <f t="shared" si="4"/>
        <v>59.191628264208909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4007.51</v>
      </c>
      <c r="S10" s="30">
        <f t="shared" si="6"/>
        <v>53.82531495957236</v>
      </c>
      <c r="T10" s="33">
        <f t="shared" si="7"/>
        <v>9.2616362375779993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200</v>
      </c>
      <c r="C11" s="30">
        <f t="shared" si="1"/>
        <v>15.910898965791567</v>
      </c>
      <c r="D11" s="29">
        <v>200</v>
      </c>
      <c r="E11" s="30">
        <f t="shared" si="2"/>
        <v>18.083182640144667</v>
      </c>
      <c r="F11" s="29"/>
      <c r="G11" s="30">
        <f t="shared" si="3"/>
        <v>0</v>
      </c>
      <c r="H11" s="34"/>
      <c r="I11" s="29" t="e">
        <v>#DIV/0!</v>
      </c>
      <c r="J11" s="29">
        <v>2000</v>
      </c>
      <c r="K11" s="30">
        <f t="shared" si="4"/>
        <v>20.460358056265985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260</v>
      </c>
      <c r="S11" s="30">
        <f t="shared" si="6"/>
        <v>18.495465054241507</v>
      </c>
      <c r="T11" s="33">
        <f t="shared" si="7"/>
        <v>4.0561622464898592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2425</v>
      </c>
      <c r="C12" s="30">
        <f t="shared" si="1"/>
        <v>50.658032170461667</v>
      </c>
      <c r="D12" s="29">
        <v>2425</v>
      </c>
      <c r="E12" s="30">
        <f t="shared" si="2"/>
        <v>69.7841726618705</v>
      </c>
      <c r="F12" s="29">
        <v>700</v>
      </c>
      <c r="G12" s="30">
        <f t="shared" si="3"/>
        <v>70</v>
      </c>
      <c r="H12" s="34"/>
      <c r="I12" s="29" t="e">
        <v>#DIV/0!</v>
      </c>
      <c r="J12" s="29">
        <v>21200</v>
      </c>
      <c r="K12" s="30">
        <f t="shared" si="4"/>
        <v>40.250158532464027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3071</v>
      </c>
      <c r="S12" s="30">
        <f t="shared" si="6"/>
        <v>40.853096733907321</v>
      </c>
      <c r="T12" s="33">
        <f t="shared" si="7"/>
        <v>9.493044822256568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1877</v>
      </c>
      <c r="C13" s="30">
        <f t="shared" si="1"/>
        <v>61.279791054521716</v>
      </c>
      <c r="D13" s="29">
        <v>1877</v>
      </c>
      <c r="E13" s="30">
        <f t="shared" si="2"/>
        <v>114.45121951219512</v>
      </c>
      <c r="F13" s="29">
        <v>330</v>
      </c>
      <c r="G13" s="30">
        <f t="shared" si="3"/>
        <v>30.358785648574056</v>
      </c>
      <c r="H13" s="34"/>
      <c r="I13" s="29" t="e">
        <v>#DIV/0!</v>
      </c>
      <c r="J13" s="29">
        <v>14880</v>
      </c>
      <c r="K13" s="30">
        <f t="shared" si="4"/>
        <v>31.284822235771504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2082.9</v>
      </c>
      <c r="S13" s="30">
        <f t="shared" si="6"/>
        <v>30.220505662808279</v>
      </c>
      <c r="T13" s="33">
        <f t="shared" si="7"/>
        <v>6.8584129074744817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599</v>
      </c>
      <c r="C14" s="30">
        <f t="shared" si="1"/>
        <v>36.413373860182368</v>
      </c>
      <c r="D14" s="29">
        <v>599</v>
      </c>
      <c r="E14" s="30">
        <f t="shared" si="2"/>
        <v>41.253443526170798</v>
      </c>
      <c r="F14" s="34"/>
      <c r="G14" s="30">
        <f t="shared" si="3"/>
        <v>0</v>
      </c>
      <c r="H14" s="34"/>
      <c r="I14" s="29" t="e">
        <v>#DIV/0!</v>
      </c>
      <c r="J14" s="29">
        <v>3138</v>
      </c>
      <c r="K14" s="30">
        <f t="shared" si="4"/>
        <v>20.245161290322581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407.94</v>
      </c>
      <c r="S14" s="30">
        <f t="shared" si="6"/>
        <v>19.379572446555819</v>
      </c>
      <c r="T14" s="33">
        <f t="shared" si="7"/>
        <v>3.7322964318389751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1000</v>
      </c>
      <c r="C15" s="30">
        <f t="shared" si="1"/>
        <v>45.745654162854528</v>
      </c>
      <c r="D15" s="29">
        <v>1000</v>
      </c>
      <c r="E15" s="30">
        <f t="shared" si="2"/>
        <v>49.115913555992144</v>
      </c>
      <c r="F15" s="29"/>
      <c r="G15" s="30">
        <f t="shared" si="3"/>
        <v>0</v>
      </c>
      <c r="H15" s="29"/>
      <c r="I15" s="29" t="e">
        <v>#DIV/0!</v>
      </c>
      <c r="J15" s="29">
        <v>10033</v>
      </c>
      <c r="K15" s="30">
        <f t="shared" si="4"/>
        <v>50.165000000000006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1304.29</v>
      </c>
      <c r="S15" s="30">
        <f t="shared" si="6"/>
        <v>42.478098029636868</v>
      </c>
      <c r="T15" s="33">
        <f t="shared" si="7"/>
        <v>8.1979258328095543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24</v>
      </c>
      <c r="C16" s="30">
        <f t="shared" si="1"/>
        <v>12.060301507537687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52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32.76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5510</v>
      </c>
      <c r="C17" s="30">
        <f t="shared" si="1"/>
        <v>72.768092974115163</v>
      </c>
      <c r="D17" s="29">
        <v>5510</v>
      </c>
      <c r="E17" s="30">
        <f t="shared" si="2"/>
        <v>72.768092974115163</v>
      </c>
      <c r="F17" s="29">
        <v>304</v>
      </c>
      <c r="G17" s="30">
        <f t="shared" si="3"/>
        <v>16.888888888888889</v>
      </c>
      <c r="H17" s="124"/>
      <c r="I17" s="122" t="e">
        <v>#DIV/0!</v>
      </c>
      <c r="J17" s="29">
        <v>47513</v>
      </c>
      <c r="K17" s="30">
        <f t="shared" si="4"/>
        <v>47.512999999999998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6313.4900000000007</v>
      </c>
      <c r="S17" s="30">
        <f t="shared" si="6"/>
        <v>44.754306372722766</v>
      </c>
      <c r="T17" s="33">
        <f t="shared" si="7"/>
        <v>10.259164770880728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958</v>
      </c>
      <c r="C18" s="30">
        <f t="shared" si="1"/>
        <v>70.962962962962962</v>
      </c>
      <c r="D18" s="29">
        <v>958</v>
      </c>
      <c r="E18" s="30">
        <f t="shared" si="2"/>
        <v>70.962962962962962</v>
      </c>
      <c r="F18" s="29">
        <v>125</v>
      </c>
      <c r="G18" s="30">
        <f t="shared" si="3"/>
        <v>22.727272727272727</v>
      </c>
      <c r="H18" s="124"/>
      <c r="I18" s="122" t="e">
        <v>#DIV/0!</v>
      </c>
      <c r="J18" s="29">
        <v>9300</v>
      </c>
      <c r="K18" s="30">
        <f t="shared" si="4"/>
        <v>54.705882352941181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1265.25</v>
      </c>
      <c r="S18" s="30">
        <f t="shared" si="6"/>
        <v>51.485249237029507</v>
      </c>
      <c r="T18" s="33">
        <f t="shared" si="7"/>
        <v>8.8727208976157073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30" t="e">
        <f t="shared" si="3"/>
        <v>#DIV/0!</v>
      </c>
      <c r="H21" s="124"/>
      <c r="I21" s="122" t="e">
        <v>#DIV/0!</v>
      </c>
      <c r="J21" s="29"/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0</v>
      </c>
      <c r="S21" s="30" t="e">
        <f t="shared" si="6"/>
        <v>#DIV/0!</v>
      </c>
      <c r="T21" s="33">
        <f t="shared" si="7"/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20374</v>
      </c>
      <c r="C26" s="30">
        <f t="shared" si="1"/>
        <v>55.358113248559938</v>
      </c>
      <c r="D26" s="71">
        <f>SUM(D5:D25)</f>
        <v>20300</v>
      </c>
      <c r="E26" s="70">
        <f>D26/W26*100</f>
        <v>64.15118189862217</v>
      </c>
      <c r="F26" s="71">
        <f>SUM(F5:F25)</f>
        <v>1588</v>
      </c>
      <c r="G26" s="30">
        <f t="shared" si="3"/>
        <v>14.762480245421585</v>
      </c>
      <c r="H26" s="71">
        <f>SUM(H16:H25)</f>
        <v>52</v>
      </c>
      <c r="I26" s="70">
        <v>0</v>
      </c>
      <c r="J26" s="71">
        <f>SUM(J5:J25)</f>
        <v>192297</v>
      </c>
      <c r="K26" s="30">
        <f t="shared" si="4"/>
        <v>41.569766310713234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25745.97</v>
      </c>
      <c r="S26" s="30">
        <f t="shared" si="6"/>
        <v>38.712153735876051</v>
      </c>
      <c r="T26" s="33">
        <f t="shared" si="7"/>
        <v>8.0723553019376695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10918</v>
      </c>
      <c r="C27" s="29">
        <v>29.148089809648397</v>
      </c>
      <c r="D27" s="64">
        <v>10918</v>
      </c>
      <c r="E27" s="29">
        <v>33.93317793317793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76578</v>
      </c>
      <c r="K27" s="29">
        <v>15.607968465291847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9960.5399999999991</v>
      </c>
      <c r="R27" s="64">
        <v>28.578962318557817</v>
      </c>
      <c r="S27" s="30">
        <v>2.9603055250096588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77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66" t="s">
        <v>25</v>
      </c>
      <c r="AA4" s="167" t="s">
        <v>26</v>
      </c>
      <c r="AB4" s="167" t="s">
        <v>27</v>
      </c>
      <c r="AC4" s="167" t="s">
        <v>28</v>
      </c>
      <c r="AD4" s="167" t="s">
        <v>23</v>
      </c>
      <c r="AE4" s="167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65"/>
      <c r="AO4" s="165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1260</v>
      </c>
      <c r="C6" s="30">
        <f t="shared" ref="C6:C26" si="1">B6/V6*100</f>
        <v>60.489678348535769</v>
      </c>
      <c r="D6" s="46">
        <v>1260</v>
      </c>
      <c r="E6" s="30">
        <f t="shared" ref="E6:E25" si="2">D6/W6*100</f>
        <v>70.077864293659616</v>
      </c>
      <c r="F6" s="29"/>
      <c r="G6" s="30">
        <f t="shared" ref="G6:G26" si="3">F6/Z6*100</f>
        <v>0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1436.5</v>
      </c>
      <c r="S6" s="30">
        <f t="shared" ref="S6:S26" si="6">R6/AF6*100</f>
        <v>32.390078917700109</v>
      </c>
      <c r="T6" s="33">
        <f t="shared" ref="T6:T26" si="7">R6/AG6*10</f>
        <v>6.4824007220216604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714</v>
      </c>
      <c r="C7" s="30">
        <f t="shared" si="1"/>
        <v>46.636185499673417</v>
      </c>
      <c r="D7" s="46">
        <v>640</v>
      </c>
      <c r="E7" s="30">
        <f t="shared" si="2"/>
        <v>96.822995461422096</v>
      </c>
      <c r="F7" s="29">
        <v>63</v>
      </c>
      <c r="G7" s="30">
        <f t="shared" si="3"/>
        <v>7.875</v>
      </c>
      <c r="H7" s="34"/>
      <c r="I7" s="29" t="e">
        <v>#DIV/0!</v>
      </c>
      <c r="J7" s="29">
        <v>7306</v>
      </c>
      <c r="K7" s="30">
        <f t="shared" si="4"/>
        <v>32.471111111111114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978.13000000000011</v>
      </c>
      <c r="S7" s="30">
        <f t="shared" si="6"/>
        <v>28.998814112066412</v>
      </c>
      <c r="T7" s="33">
        <f t="shared" si="7"/>
        <v>7.4213201820940835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1192</v>
      </c>
      <c r="C8" s="30">
        <f t="shared" si="1"/>
        <v>70.449172576832154</v>
      </c>
      <c r="D8" s="29">
        <v>1192</v>
      </c>
      <c r="E8" s="30">
        <f t="shared" si="2"/>
        <v>70.449172576832154</v>
      </c>
      <c r="F8" s="29">
        <v>31</v>
      </c>
      <c r="G8" s="30">
        <f t="shared" si="3"/>
        <v>7.75</v>
      </c>
      <c r="H8" s="34"/>
      <c r="I8" s="29" t="e">
        <v>#DIV/0!</v>
      </c>
      <c r="J8" s="29">
        <v>14000</v>
      </c>
      <c r="K8" s="30">
        <f t="shared" si="4"/>
        <v>43.07692307692308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1833.95</v>
      </c>
      <c r="S8" s="30">
        <f t="shared" si="6"/>
        <v>40.422085078245537</v>
      </c>
      <c r="T8" s="33">
        <f t="shared" si="7"/>
        <v>10.929380214541119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878</v>
      </c>
      <c r="C9" s="30">
        <f t="shared" si="1"/>
        <v>36.341059602649004</v>
      </c>
      <c r="D9" s="51">
        <v>878</v>
      </c>
      <c r="E9" s="30">
        <f t="shared" si="2"/>
        <v>41.513002364066196</v>
      </c>
      <c r="F9" s="51"/>
      <c r="G9" s="30">
        <f t="shared" si="3"/>
        <v>0</v>
      </c>
      <c r="H9" s="52"/>
      <c r="I9" s="29" t="e">
        <v>#DIV/0!</v>
      </c>
      <c r="J9" s="51">
        <v>13948</v>
      </c>
      <c r="K9" s="30">
        <f t="shared" si="4"/>
        <v>38.74444444444444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1813.24</v>
      </c>
      <c r="S9" s="30">
        <f t="shared" si="6"/>
        <v>36.809581810799834</v>
      </c>
      <c r="T9" s="33">
        <f t="shared" si="7"/>
        <v>8.6757894736842101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2314</v>
      </c>
      <c r="C10" s="30">
        <f t="shared" si="1"/>
        <v>60.260416666666671</v>
      </c>
      <c r="D10" s="29">
        <v>2314</v>
      </c>
      <c r="E10" s="30">
        <f t="shared" si="2"/>
        <v>61.871657754010698</v>
      </c>
      <c r="F10" s="29"/>
      <c r="G10" s="30">
        <f t="shared" si="3"/>
        <v>0</v>
      </c>
      <c r="H10" s="34"/>
      <c r="I10" s="29" t="e">
        <v>#DIV/0!</v>
      </c>
      <c r="J10" s="29">
        <v>32275</v>
      </c>
      <c r="K10" s="30">
        <f t="shared" si="4"/>
        <v>61.97196620583717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4195.75</v>
      </c>
      <c r="S10" s="30">
        <f t="shared" si="6"/>
        <v>56.353587449969098</v>
      </c>
      <c r="T10" s="33">
        <f t="shared" si="7"/>
        <v>9.6966720591633919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300</v>
      </c>
      <c r="C11" s="30">
        <f t="shared" si="1"/>
        <v>23.866348448687351</v>
      </c>
      <c r="D11" s="29">
        <v>300</v>
      </c>
      <c r="E11" s="30">
        <f t="shared" si="2"/>
        <v>27.124773960216999</v>
      </c>
      <c r="F11" s="29"/>
      <c r="G11" s="30">
        <f t="shared" si="3"/>
        <v>0</v>
      </c>
      <c r="H11" s="34"/>
      <c r="I11" s="29" t="e">
        <v>#DIV/0!</v>
      </c>
      <c r="J11" s="29">
        <v>2700</v>
      </c>
      <c r="K11" s="30">
        <f t="shared" si="4"/>
        <v>27.621483375959077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351</v>
      </c>
      <c r="S11" s="30">
        <f t="shared" si="6"/>
        <v>24.968877823226034</v>
      </c>
      <c r="T11" s="33">
        <f t="shared" si="7"/>
        <v>5.4758190327613114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2485</v>
      </c>
      <c r="C12" s="30">
        <f t="shared" si="1"/>
        <v>51.911426780864844</v>
      </c>
      <c r="D12" s="29">
        <v>2485</v>
      </c>
      <c r="E12" s="30">
        <f t="shared" si="2"/>
        <v>71.510791366906474</v>
      </c>
      <c r="F12" s="29">
        <v>700</v>
      </c>
      <c r="G12" s="30">
        <f t="shared" si="3"/>
        <v>70</v>
      </c>
      <c r="H12" s="34"/>
      <c r="I12" s="29" t="e">
        <v>#DIV/0!</v>
      </c>
      <c r="J12" s="29">
        <v>21850</v>
      </c>
      <c r="K12" s="30">
        <f t="shared" si="4"/>
        <v>41.48424358180845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3155.5</v>
      </c>
      <c r="S12" s="30">
        <f t="shared" si="6"/>
        <v>41.977188780151273</v>
      </c>
      <c r="T12" s="33">
        <f t="shared" si="7"/>
        <v>9.7542503863987644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1977</v>
      </c>
      <c r="C13" s="30">
        <f t="shared" si="1"/>
        <v>64.544564152791381</v>
      </c>
      <c r="D13" s="29">
        <v>1977</v>
      </c>
      <c r="E13" s="30">
        <f t="shared" si="2"/>
        <v>120.54878048780489</v>
      </c>
      <c r="F13" s="29">
        <v>330</v>
      </c>
      <c r="G13" s="30">
        <f t="shared" si="3"/>
        <v>30.358785648574056</v>
      </c>
      <c r="H13" s="34"/>
      <c r="I13" s="29" t="e">
        <v>#DIV/0!</v>
      </c>
      <c r="J13" s="29">
        <v>18100</v>
      </c>
      <c r="K13" s="30">
        <f t="shared" si="4"/>
        <v>38.054790488404855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2501.5</v>
      </c>
      <c r="S13" s="30">
        <f t="shared" si="6"/>
        <v>36.293914693703442</v>
      </c>
      <c r="T13" s="33">
        <f t="shared" si="7"/>
        <v>8.2367467895949957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675</v>
      </c>
      <c r="C14" s="30">
        <f t="shared" si="1"/>
        <v>41.033434650455924</v>
      </c>
      <c r="D14" s="29">
        <v>675</v>
      </c>
      <c r="E14" s="30">
        <f t="shared" si="2"/>
        <v>46.487603305785122</v>
      </c>
      <c r="F14" s="34"/>
      <c r="G14" s="30">
        <f t="shared" si="3"/>
        <v>0</v>
      </c>
      <c r="H14" s="34"/>
      <c r="I14" s="29" t="e">
        <v>#DIV/0!</v>
      </c>
      <c r="J14" s="29">
        <v>3743</v>
      </c>
      <c r="K14" s="30">
        <f t="shared" si="4"/>
        <v>24.148387096774194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486.59000000000003</v>
      </c>
      <c r="S14" s="30">
        <f t="shared" si="6"/>
        <v>23.115914489311166</v>
      </c>
      <c r="T14" s="33">
        <f t="shared" si="7"/>
        <v>4.4518755718206773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1090</v>
      </c>
      <c r="C15" s="30">
        <f t="shared" si="1"/>
        <v>49.862763037511435</v>
      </c>
      <c r="D15" s="29">
        <v>1090</v>
      </c>
      <c r="E15" s="30">
        <f t="shared" si="2"/>
        <v>53.536345776031439</v>
      </c>
      <c r="F15" s="29">
        <v>100</v>
      </c>
      <c r="G15" s="30">
        <f t="shared" si="3"/>
        <v>11.76470588235294</v>
      </c>
      <c r="H15" s="29"/>
      <c r="I15" s="29" t="e">
        <v>#DIV/0!</v>
      </c>
      <c r="J15" s="29">
        <v>10493</v>
      </c>
      <c r="K15" s="30">
        <f t="shared" si="4"/>
        <v>52.464999999999996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1409.0900000000001</v>
      </c>
      <c r="S15" s="30">
        <f t="shared" si="6"/>
        <v>45.891222927861918</v>
      </c>
      <c r="T15" s="33">
        <f t="shared" si="7"/>
        <v>8.8566310496543075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32</v>
      </c>
      <c r="C16" s="30">
        <f t="shared" si="1"/>
        <v>16.08040201005025</v>
      </c>
      <c r="D16" s="29">
        <v>32</v>
      </c>
      <c r="E16" s="30">
        <f t="shared" si="2"/>
        <v>133.33333333333331</v>
      </c>
      <c r="F16" s="29"/>
      <c r="G16" s="30" t="e">
        <f t="shared" si="3"/>
        <v>#DIV/0!</v>
      </c>
      <c r="H16" s="123">
        <v>52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32.76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5676</v>
      </c>
      <c r="C17" s="30">
        <f t="shared" si="1"/>
        <v>74.960380348652933</v>
      </c>
      <c r="D17" s="29">
        <v>5676</v>
      </c>
      <c r="E17" s="30">
        <f t="shared" si="2"/>
        <v>74.960380348652933</v>
      </c>
      <c r="F17" s="29">
        <v>305</v>
      </c>
      <c r="G17" s="30">
        <f t="shared" si="3"/>
        <v>16.944444444444446</v>
      </c>
      <c r="H17" s="124"/>
      <c r="I17" s="122" t="e">
        <v>#DIV/0!</v>
      </c>
      <c r="J17" s="29">
        <v>50050</v>
      </c>
      <c r="K17" s="30">
        <f t="shared" si="4"/>
        <v>50.05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6643.75</v>
      </c>
      <c r="S17" s="30">
        <f t="shared" si="6"/>
        <v>47.095413624441768</v>
      </c>
      <c r="T17" s="33">
        <f t="shared" si="7"/>
        <v>10.79582385440364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1100</v>
      </c>
      <c r="C18" s="30">
        <f t="shared" si="1"/>
        <v>81.481481481481481</v>
      </c>
      <c r="D18" s="29">
        <v>1100</v>
      </c>
      <c r="E18" s="30">
        <f t="shared" si="2"/>
        <v>81.481481481481481</v>
      </c>
      <c r="F18" s="29">
        <v>150</v>
      </c>
      <c r="G18" s="30">
        <f t="shared" si="3"/>
        <v>27.27272727272727</v>
      </c>
      <c r="H18" s="124"/>
      <c r="I18" s="122" t="e">
        <v>#DIV/0!</v>
      </c>
      <c r="J18" s="29">
        <v>10633</v>
      </c>
      <c r="K18" s="30">
        <f t="shared" si="4"/>
        <v>62.547058823529412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1449.79</v>
      </c>
      <c r="S18" s="30">
        <f t="shared" si="6"/>
        <v>58.994506612410987</v>
      </c>
      <c r="T18" s="33">
        <f t="shared" si="7"/>
        <v>10.166830294530154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7</v>
      </c>
      <c r="C20" s="30">
        <f t="shared" si="1"/>
        <v>5.2238805970149249</v>
      </c>
      <c r="D20" s="29">
        <v>7</v>
      </c>
      <c r="E20" s="30">
        <f t="shared" si="2"/>
        <v>5.2238805970149249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29</v>
      </c>
      <c r="C21" s="30">
        <f t="shared" si="1"/>
        <v>2.2709475332811273</v>
      </c>
      <c r="D21" s="29">
        <v>29</v>
      </c>
      <c r="E21" s="30">
        <f t="shared" si="2"/>
        <v>2.2709475332811273</v>
      </c>
      <c r="F21" s="29"/>
      <c r="G21" s="30" t="e">
        <f t="shared" si="3"/>
        <v>#DIV/0!</v>
      </c>
      <c r="H21" s="124"/>
      <c r="I21" s="122" t="e">
        <v>#DIV/0!</v>
      </c>
      <c r="J21" s="29">
        <v>258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33.54</v>
      </c>
      <c r="S21" s="30" t="e">
        <f t="shared" si="6"/>
        <v>#DIV/0!</v>
      </c>
      <c r="T21" s="33">
        <f t="shared" si="7"/>
        <v>0.56943972835314094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21296</v>
      </c>
      <c r="C26" s="30">
        <f t="shared" si="1"/>
        <v>57.863275730898813</v>
      </c>
      <c r="D26" s="71">
        <f>SUM(D5:D25)</f>
        <v>21222</v>
      </c>
      <c r="E26" s="70">
        <f>D26/W26*100</f>
        <v>67.064846416382252</v>
      </c>
      <c r="F26" s="71">
        <f>SUM(F5:F25)</f>
        <v>1714</v>
      </c>
      <c r="G26" s="30">
        <f t="shared" si="3"/>
        <v>15.933810541972667</v>
      </c>
      <c r="H26" s="71">
        <f>SUM(H16:H25)</f>
        <v>52</v>
      </c>
      <c r="I26" s="70">
        <v>0</v>
      </c>
      <c r="J26" s="71">
        <f>SUM(J5:J25)</f>
        <v>204361</v>
      </c>
      <c r="K26" s="30">
        <f t="shared" si="4"/>
        <v>44.177699147795693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27370.99</v>
      </c>
      <c r="S26" s="30">
        <f t="shared" si="6"/>
        <v>41.155566202521243</v>
      </c>
      <c r="T26" s="33">
        <f t="shared" si="7"/>
        <v>8.5818617921866185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10918</v>
      </c>
      <c r="C27" s="29">
        <v>29.148089809648397</v>
      </c>
      <c r="D27" s="64">
        <v>10918</v>
      </c>
      <c r="E27" s="29">
        <v>33.93317793317793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76578</v>
      </c>
      <c r="K27" s="29">
        <v>15.607968465291847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9960.5399999999991</v>
      </c>
      <c r="R27" s="64">
        <v>28.578962318557817</v>
      </c>
      <c r="S27" s="30">
        <v>2.9603055250096588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55118110236220474" bottom="0.15748031496062992" header="0.31496062992125984" footer="0.31496062992125984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79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69" t="s">
        <v>25</v>
      </c>
      <c r="AA4" s="170" t="s">
        <v>26</v>
      </c>
      <c r="AB4" s="170" t="s">
        <v>27</v>
      </c>
      <c r="AC4" s="170" t="s">
        <v>28</v>
      </c>
      <c r="AD4" s="170" t="s">
        <v>23</v>
      </c>
      <c r="AE4" s="170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68"/>
      <c r="AO4" s="16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1260</v>
      </c>
      <c r="C6" s="30">
        <f t="shared" ref="C6:C26" si="1">B6/V6*100</f>
        <v>60.489678348535769</v>
      </c>
      <c r="D6" s="46">
        <v>1260</v>
      </c>
      <c r="E6" s="30">
        <f t="shared" ref="E6:E25" si="2">D6/W6*100</f>
        <v>70.077864293659616</v>
      </c>
      <c r="F6" s="29"/>
      <c r="G6" s="30">
        <f t="shared" ref="G6:G26" si="3">F6/Z6*100</f>
        <v>0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1436.5</v>
      </c>
      <c r="S6" s="30">
        <f t="shared" ref="S6:S26" si="6">R6/AF6*100</f>
        <v>32.390078917700109</v>
      </c>
      <c r="T6" s="33">
        <f t="shared" ref="T6:T26" si="7">R6/AG6*10</f>
        <v>6.4824007220216604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714</v>
      </c>
      <c r="C7" s="30">
        <f t="shared" si="1"/>
        <v>46.636185499673417</v>
      </c>
      <c r="D7" s="46">
        <v>640</v>
      </c>
      <c r="E7" s="30">
        <f t="shared" si="2"/>
        <v>96.822995461422096</v>
      </c>
      <c r="F7" s="29">
        <v>63</v>
      </c>
      <c r="G7" s="30">
        <f t="shared" si="3"/>
        <v>7.875</v>
      </c>
      <c r="H7" s="34"/>
      <c r="I7" s="29" t="e">
        <v>#DIV/0!</v>
      </c>
      <c r="J7" s="29">
        <v>7306</v>
      </c>
      <c r="K7" s="30">
        <f t="shared" si="4"/>
        <v>32.471111111111114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978.13000000000011</v>
      </c>
      <c r="S7" s="30">
        <f t="shared" si="6"/>
        <v>28.998814112066412</v>
      </c>
      <c r="T7" s="33">
        <f t="shared" si="7"/>
        <v>7.4213201820940835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1203</v>
      </c>
      <c r="C8" s="30">
        <f t="shared" si="1"/>
        <v>71.099290780141843</v>
      </c>
      <c r="D8" s="29">
        <v>1203</v>
      </c>
      <c r="E8" s="30">
        <f t="shared" si="2"/>
        <v>71.099290780141843</v>
      </c>
      <c r="F8" s="29">
        <v>31</v>
      </c>
      <c r="G8" s="30">
        <f t="shared" si="3"/>
        <v>7.75</v>
      </c>
      <c r="H8" s="34"/>
      <c r="I8" s="29" t="e">
        <v>#DIV/0!</v>
      </c>
      <c r="J8" s="29">
        <v>14568</v>
      </c>
      <c r="K8" s="30">
        <f t="shared" si="4"/>
        <v>44.824615384615385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1907.7900000000002</v>
      </c>
      <c r="S8" s="30">
        <f t="shared" si="6"/>
        <v>42.049592241569322</v>
      </c>
      <c r="T8" s="33">
        <f t="shared" si="7"/>
        <v>11.369427890345651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878</v>
      </c>
      <c r="C9" s="30">
        <f t="shared" si="1"/>
        <v>36.341059602649004</v>
      </c>
      <c r="D9" s="51">
        <v>878</v>
      </c>
      <c r="E9" s="30">
        <f t="shared" si="2"/>
        <v>41.513002364066196</v>
      </c>
      <c r="F9" s="51"/>
      <c r="G9" s="30">
        <f t="shared" si="3"/>
        <v>0</v>
      </c>
      <c r="H9" s="52"/>
      <c r="I9" s="29" t="e">
        <v>#DIV/0!</v>
      </c>
      <c r="J9" s="51">
        <v>13948</v>
      </c>
      <c r="K9" s="30">
        <f t="shared" si="4"/>
        <v>38.74444444444444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1813.24</v>
      </c>
      <c r="S9" s="30">
        <f t="shared" si="6"/>
        <v>36.809581810799834</v>
      </c>
      <c r="T9" s="33">
        <f t="shared" si="7"/>
        <v>8.6757894736842101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2344</v>
      </c>
      <c r="C10" s="30">
        <f t="shared" si="1"/>
        <v>61.041666666666671</v>
      </c>
      <c r="D10" s="29">
        <v>2344</v>
      </c>
      <c r="E10" s="30">
        <f t="shared" si="2"/>
        <v>62.673796791443849</v>
      </c>
      <c r="F10" s="29"/>
      <c r="G10" s="30">
        <f t="shared" si="3"/>
        <v>0</v>
      </c>
      <c r="H10" s="34"/>
      <c r="I10" s="29" t="e">
        <v>#DIV/0!</v>
      </c>
      <c r="J10" s="29">
        <v>32706</v>
      </c>
      <c r="K10" s="30">
        <f t="shared" si="4"/>
        <v>62.799539170506911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4251.78</v>
      </c>
      <c r="S10" s="30">
        <f t="shared" si="6"/>
        <v>57.106132645660402</v>
      </c>
      <c r="T10" s="33">
        <f t="shared" si="7"/>
        <v>9.8261613126877734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320</v>
      </c>
      <c r="C11" s="30">
        <f t="shared" si="1"/>
        <v>25.45743834526651</v>
      </c>
      <c r="D11" s="29">
        <v>320</v>
      </c>
      <c r="E11" s="30">
        <f t="shared" si="2"/>
        <v>28.933092224231466</v>
      </c>
      <c r="F11" s="29"/>
      <c r="G11" s="30">
        <f t="shared" si="3"/>
        <v>0</v>
      </c>
      <c r="H11" s="34"/>
      <c r="I11" s="29" t="e">
        <v>#DIV/0!</v>
      </c>
      <c r="J11" s="29">
        <v>2880</v>
      </c>
      <c r="K11" s="30">
        <f t="shared" si="4"/>
        <v>29.462915601023017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374.40000000000003</v>
      </c>
      <c r="S11" s="30">
        <f t="shared" si="6"/>
        <v>26.633469678107772</v>
      </c>
      <c r="T11" s="33">
        <f t="shared" si="7"/>
        <v>5.8408736349453978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2485</v>
      </c>
      <c r="C12" s="30">
        <f t="shared" si="1"/>
        <v>51.911426780864844</v>
      </c>
      <c r="D12" s="29">
        <v>2485</v>
      </c>
      <c r="E12" s="30">
        <f t="shared" si="2"/>
        <v>71.510791366906474</v>
      </c>
      <c r="F12" s="29">
        <v>700</v>
      </c>
      <c r="G12" s="30">
        <f t="shared" si="3"/>
        <v>70</v>
      </c>
      <c r="H12" s="34"/>
      <c r="I12" s="29" t="e">
        <v>#DIV/0!</v>
      </c>
      <c r="J12" s="29">
        <v>21850</v>
      </c>
      <c r="K12" s="30">
        <f t="shared" si="4"/>
        <v>41.48424358180845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3155.5</v>
      </c>
      <c r="S12" s="30">
        <f t="shared" si="6"/>
        <v>41.977188780151273</v>
      </c>
      <c r="T12" s="33">
        <f t="shared" si="7"/>
        <v>9.7542503863987644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1977</v>
      </c>
      <c r="C13" s="30">
        <f t="shared" si="1"/>
        <v>64.544564152791381</v>
      </c>
      <c r="D13" s="29">
        <v>1977</v>
      </c>
      <c r="E13" s="30">
        <f t="shared" si="2"/>
        <v>120.54878048780489</v>
      </c>
      <c r="F13" s="29">
        <v>330</v>
      </c>
      <c r="G13" s="30">
        <f t="shared" si="3"/>
        <v>30.358785648574056</v>
      </c>
      <c r="H13" s="34"/>
      <c r="I13" s="29" t="e">
        <v>#DIV/0!</v>
      </c>
      <c r="J13" s="29">
        <v>18100</v>
      </c>
      <c r="K13" s="30">
        <f t="shared" si="4"/>
        <v>38.054790488404855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2501.5</v>
      </c>
      <c r="S13" s="30">
        <f t="shared" si="6"/>
        <v>36.293914693703442</v>
      </c>
      <c r="T13" s="33">
        <f t="shared" si="7"/>
        <v>8.2367467895949957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703</v>
      </c>
      <c r="C14" s="30">
        <f t="shared" si="1"/>
        <v>42.735562310030396</v>
      </c>
      <c r="D14" s="29">
        <v>703</v>
      </c>
      <c r="E14" s="30">
        <f t="shared" si="2"/>
        <v>48.415977961432503</v>
      </c>
      <c r="F14" s="34"/>
      <c r="G14" s="30">
        <f t="shared" si="3"/>
        <v>0</v>
      </c>
      <c r="H14" s="34"/>
      <c r="I14" s="29" t="e">
        <v>#DIV/0!</v>
      </c>
      <c r="J14" s="29">
        <v>3823</v>
      </c>
      <c r="K14" s="30">
        <f t="shared" si="4"/>
        <v>24.664516129032258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496.99</v>
      </c>
      <c r="S14" s="30">
        <f t="shared" si="6"/>
        <v>23.609976247030879</v>
      </c>
      <c r="T14" s="33">
        <f t="shared" si="7"/>
        <v>4.5470265324794141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1120</v>
      </c>
      <c r="C15" s="30">
        <f t="shared" si="1"/>
        <v>51.235132662397078</v>
      </c>
      <c r="D15" s="29">
        <v>1120</v>
      </c>
      <c r="E15" s="30">
        <f t="shared" si="2"/>
        <v>55.009823182711202</v>
      </c>
      <c r="F15" s="29">
        <v>100</v>
      </c>
      <c r="G15" s="30">
        <f t="shared" si="3"/>
        <v>11.76470588235294</v>
      </c>
      <c r="H15" s="29"/>
      <c r="I15" s="29" t="e">
        <v>#DIV/0!</v>
      </c>
      <c r="J15" s="29">
        <v>10763</v>
      </c>
      <c r="K15" s="30">
        <f t="shared" si="4"/>
        <v>53.815000000000005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1444.19</v>
      </c>
      <c r="S15" s="30">
        <f t="shared" si="6"/>
        <v>47.034359224881946</v>
      </c>
      <c r="T15" s="33">
        <f t="shared" si="7"/>
        <v>9.0772470144563169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24</v>
      </c>
      <c r="C16" s="30">
        <f t="shared" si="1"/>
        <v>12.060301507537687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92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57.96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5748</v>
      </c>
      <c r="C17" s="30">
        <f t="shared" si="1"/>
        <v>75.91125198098257</v>
      </c>
      <c r="D17" s="29">
        <v>5748</v>
      </c>
      <c r="E17" s="30">
        <f t="shared" si="2"/>
        <v>75.91125198098257</v>
      </c>
      <c r="F17" s="29">
        <v>305</v>
      </c>
      <c r="G17" s="30">
        <f t="shared" si="3"/>
        <v>16.944444444444446</v>
      </c>
      <c r="H17" s="124"/>
      <c r="I17" s="122" t="e">
        <v>#DIV/0!</v>
      </c>
      <c r="J17" s="29">
        <v>51160</v>
      </c>
      <c r="K17" s="30">
        <f t="shared" si="4"/>
        <v>51.160000000000004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6788.05</v>
      </c>
      <c r="S17" s="30">
        <f t="shared" si="6"/>
        <v>48.118310058836038</v>
      </c>
      <c r="T17" s="33">
        <f t="shared" si="7"/>
        <v>11.030305492362691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1112</v>
      </c>
      <c r="C18" s="30">
        <f t="shared" si="1"/>
        <v>82.370370370370367</v>
      </c>
      <c r="D18" s="29">
        <v>1112</v>
      </c>
      <c r="E18" s="30">
        <f t="shared" si="2"/>
        <v>82.370370370370367</v>
      </c>
      <c r="F18" s="29">
        <v>200</v>
      </c>
      <c r="G18" s="30">
        <f t="shared" si="3"/>
        <v>36.363636363636367</v>
      </c>
      <c r="H18" s="124"/>
      <c r="I18" s="122" t="e">
        <v>#DIV/0!</v>
      </c>
      <c r="J18" s="29">
        <v>10893</v>
      </c>
      <c r="K18" s="30">
        <f t="shared" si="4"/>
        <v>64.076470588235296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1506.0900000000001</v>
      </c>
      <c r="S18" s="30">
        <f t="shared" si="6"/>
        <v>61.2854526958291</v>
      </c>
      <c r="T18" s="33">
        <f t="shared" si="7"/>
        <v>10.56164095371669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7</v>
      </c>
      <c r="C20" s="30">
        <f t="shared" si="1"/>
        <v>5.2238805970149249</v>
      </c>
      <c r="D20" s="29">
        <v>7</v>
      </c>
      <c r="E20" s="30">
        <f t="shared" si="2"/>
        <v>5.2238805970149249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49</v>
      </c>
      <c r="C21" s="30">
        <f t="shared" si="1"/>
        <v>3.837118245888802</v>
      </c>
      <c r="D21" s="29">
        <v>49</v>
      </c>
      <c r="E21" s="30">
        <f t="shared" si="2"/>
        <v>3.837118245888802</v>
      </c>
      <c r="F21" s="29"/>
      <c r="G21" s="30" t="e">
        <f t="shared" si="3"/>
        <v>#DIV/0!</v>
      </c>
      <c r="H21" s="124"/>
      <c r="I21" s="122" t="e">
        <v>#DIV/0!</v>
      </c>
      <c r="J21" s="29">
        <v>432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56.160000000000004</v>
      </c>
      <c r="S21" s="30" t="e">
        <f t="shared" si="6"/>
        <v>#DIV/0!</v>
      </c>
      <c r="T21" s="33">
        <f t="shared" si="7"/>
        <v>0.95348047538200353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21511</v>
      </c>
      <c r="C26" s="30">
        <f t="shared" si="1"/>
        <v>58.447451363982175</v>
      </c>
      <c r="D26" s="71">
        <f>SUM(D5:D25)</f>
        <v>21437</v>
      </c>
      <c r="E26" s="70">
        <f>D26/W26*100</f>
        <v>67.744280116293766</v>
      </c>
      <c r="F26" s="71">
        <f>SUM(F5:F25)</f>
        <v>1764</v>
      </c>
      <c r="G26" s="30">
        <f t="shared" si="3"/>
        <v>16.398624151715165</v>
      </c>
      <c r="H26" s="71">
        <f>SUM(H16:H25)</f>
        <v>92</v>
      </c>
      <c r="I26" s="70">
        <v>0</v>
      </c>
      <c r="J26" s="71">
        <f>SUM(J5:J25)</f>
        <v>207434</v>
      </c>
      <c r="K26" s="30">
        <f t="shared" si="4"/>
        <v>44.842004320901985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27818.179999999997</v>
      </c>
      <c r="S26" s="30">
        <f t="shared" si="6"/>
        <v>41.827970001218524</v>
      </c>
      <c r="T26" s="33">
        <f t="shared" si="7"/>
        <v>8.7220731172007255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23475</v>
      </c>
      <c r="C27" s="29">
        <v>63</v>
      </c>
      <c r="D27" s="64">
        <v>23045</v>
      </c>
      <c r="E27" s="29">
        <v>72</v>
      </c>
      <c r="F27" s="64">
        <v>4135</v>
      </c>
      <c r="G27" s="29">
        <v>34</v>
      </c>
      <c r="H27" s="64">
        <v>0</v>
      </c>
      <c r="I27" s="29">
        <v>0</v>
      </c>
      <c r="J27" s="64">
        <v>203042</v>
      </c>
      <c r="K27" s="29">
        <v>41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28256</v>
      </c>
      <c r="S27" s="30">
        <v>81</v>
      </c>
      <c r="T27" s="85">
        <v>8.4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.35433070866141736" header="0.31496062992125984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A9" sqref="A9:XFD9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80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72" t="s">
        <v>25</v>
      </c>
      <c r="AA4" s="173" t="s">
        <v>26</v>
      </c>
      <c r="AB4" s="173" t="s">
        <v>27</v>
      </c>
      <c r="AC4" s="173" t="s">
        <v>28</v>
      </c>
      <c r="AD4" s="173" t="s">
        <v>23</v>
      </c>
      <c r="AE4" s="173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71"/>
      <c r="AO4" s="171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1270</v>
      </c>
      <c r="C6" s="30">
        <f t="shared" ref="C6:C26" si="1">B6/V6*100</f>
        <v>60.969755160825734</v>
      </c>
      <c r="D6" s="46">
        <v>1270</v>
      </c>
      <c r="E6" s="30">
        <f t="shared" ref="E6:E25" si="2">D6/W6*100</f>
        <v>70.634037819799772</v>
      </c>
      <c r="F6" s="29">
        <v>20</v>
      </c>
      <c r="G6" s="30">
        <f t="shared" ref="G6:G26" si="3">F6/Z6*100</f>
        <v>2.8571428571428572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1445.5</v>
      </c>
      <c r="S6" s="30">
        <f t="shared" ref="S6:S26" si="6">R6/AF6*100</f>
        <v>32.59301014656144</v>
      </c>
      <c r="T6" s="33">
        <f t="shared" ref="T6:T26" si="7">R6/AG6*10</f>
        <v>6.5230144404332133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729</v>
      </c>
      <c r="C7" s="30">
        <f t="shared" si="1"/>
        <v>47.61593729588504</v>
      </c>
      <c r="D7" s="46">
        <v>655</v>
      </c>
      <c r="E7" s="30">
        <f t="shared" si="2"/>
        <v>99.092284417549166</v>
      </c>
      <c r="F7" s="29">
        <v>64</v>
      </c>
      <c r="G7" s="30">
        <f t="shared" si="3"/>
        <v>8</v>
      </c>
      <c r="H7" s="34"/>
      <c r="I7" s="29" t="e">
        <v>#DIV/0!</v>
      </c>
      <c r="J7" s="29">
        <v>7887</v>
      </c>
      <c r="K7" s="30">
        <f t="shared" si="4"/>
        <v>35.053333333333327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1054.1099999999999</v>
      </c>
      <c r="S7" s="30">
        <f t="shared" si="6"/>
        <v>31.251408241921137</v>
      </c>
      <c r="T7" s="33">
        <f t="shared" si="7"/>
        <v>7.9977996965098628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1203</v>
      </c>
      <c r="C8" s="30">
        <f t="shared" si="1"/>
        <v>71.099290780141843</v>
      </c>
      <c r="D8" s="29">
        <v>1203</v>
      </c>
      <c r="E8" s="30">
        <f t="shared" si="2"/>
        <v>71.099290780141843</v>
      </c>
      <c r="F8" s="29">
        <v>31</v>
      </c>
      <c r="G8" s="30">
        <f t="shared" si="3"/>
        <v>7.75</v>
      </c>
      <c r="H8" s="34"/>
      <c r="I8" s="29" t="e">
        <v>#DIV/0!</v>
      </c>
      <c r="J8" s="29">
        <v>14568</v>
      </c>
      <c r="K8" s="30">
        <f t="shared" si="4"/>
        <v>44.824615384615385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1907.7900000000002</v>
      </c>
      <c r="S8" s="30">
        <f t="shared" si="6"/>
        <v>42.049592241569322</v>
      </c>
      <c r="T8" s="33">
        <f t="shared" si="7"/>
        <v>11.369427890345651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938</v>
      </c>
      <c r="C9" s="30">
        <f t="shared" si="1"/>
        <v>38.824503311258276</v>
      </c>
      <c r="D9" s="51">
        <v>938</v>
      </c>
      <c r="E9" s="30">
        <f t="shared" si="2"/>
        <v>44.349881796690305</v>
      </c>
      <c r="F9" s="51"/>
      <c r="G9" s="30">
        <f t="shared" si="3"/>
        <v>0</v>
      </c>
      <c r="H9" s="52"/>
      <c r="I9" s="29" t="e">
        <v>#DIV/0!</v>
      </c>
      <c r="J9" s="51">
        <v>15185</v>
      </c>
      <c r="K9" s="30">
        <f t="shared" si="4"/>
        <v>42.180555555555557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1974.05</v>
      </c>
      <c r="S9" s="30">
        <f t="shared" si="6"/>
        <v>40.074096630125858</v>
      </c>
      <c r="T9" s="33">
        <f t="shared" si="7"/>
        <v>9.4452153110047838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2408</v>
      </c>
      <c r="C10" s="30">
        <f t="shared" si="1"/>
        <v>62.708333333333336</v>
      </c>
      <c r="D10" s="29">
        <v>2408</v>
      </c>
      <c r="E10" s="30">
        <f t="shared" si="2"/>
        <v>64.385026737967905</v>
      </c>
      <c r="F10" s="29"/>
      <c r="G10" s="30">
        <f t="shared" si="3"/>
        <v>0</v>
      </c>
      <c r="H10" s="34"/>
      <c r="I10" s="29" t="e">
        <v>#DIV/0!</v>
      </c>
      <c r="J10" s="29">
        <v>34040</v>
      </c>
      <c r="K10" s="30">
        <f t="shared" si="4"/>
        <v>65.360983102918595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4425.2</v>
      </c>
      <c r="S10" s="30">
        <f t="shared" si="6"/>
        <v>59.435356058774538</v>
      </c>
      <c r="T10" s="33">
        <f t="shared" si="7"/>
        <v>10.226947076496417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345</v>
      </c>
      <c r="C11" s="30">
        <f t="shared" si="1"/>
        <v>27.44630071599045</v>
      </c>
      <c r="D11" s="29">
        <v>345</v>
      </c>
      <c r="E11" s="30">
        <f t="shared" si="2"/>
        <v>31.193490054249544</v>
      </c>
      <c r="F11" s="29"/>
      <c r="G11" s="30">
        <f t="shared" si="3"/>
        <v>0</v>
      </c>
      <c r="H11" s="34"/>
      <c r="I11" s="29" t="e">
        <v>#DIV/0!</v>
      </c>
      <c r="J11" s="29">
        <v>3130</v>
      </c>
      <c r="K11" s="30">
        <f t="shared" si="4"/>
        <v>32.020460358056269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406.90000000000003</v>
      </c>
      <c r="S11" s="30">
        <f t="shared" si="6"/>
        <v>28.945402809887959</v>
      </c>
      <c r="T11" s="33">
        <f t="shared" si="7"/>
        <v>6.3478939157566305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2595</v>
      </c>
      <c r="C12" s="30">
        <f t="shared" si="1"/>
        <v>54.209316899937335</v>
      </c>
      <c r="D12" s="29">
        <v>2595</v>
      </c>
      <c r="E12" s="30">
        <f t="shared" si="2"/>
        <v>74.676258992805757</v>
      </c>
      <c r="F12" s="29">
        <v>720</v>
      </c>
      <c r="G12" s="30">
        <f t="shared" si="3"/>
        <v>72</v>
      </c>
      <c r="H12" s="34"/>
      <c r="I12" s="29" t="e">
        <v>#DIV/0!</v>
      </c>
      <c r="J12" s="29">
        <v>23000</v>
      </c>
      <c r="K12" s="30">
        <f t="shared" si="4"/>
        <v>43.667624822956263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3314</v>
      </c>
      <c r="S12" s="30">
        <f t="shared" si="6"/>
        <v>44.085692795886963</v>
      </c>
      <c r="T12" s="33">
        <f t="shared" si="7"/>
        <v>10.244204018547141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2027</v>
      </c>
      <c r="C13" s="30">
        <f t="shared" si="1"/>
        <v>66.176950701926216</v>
      </c>
      <c r="D13" s="29">
        <v>2027</v>
      </c>
      <c r="E13" s="30">
        <f t="shared" si="2"/>
        <v>123.59756097560977</v>
      </c>
      <c r="F13" s="29">
        <v>330</v>
      </c>
      <c r="G13" s="30">
        <f t="shared" si="3"/>
        <v>30.358785648574056</v>
      </c>
      <c r="H13" s="34"/>
      <c r="I13" s="29" t="e">
        <v>#DIV/0!</v>
      </c>
      <c r="J13" s="29">
        <v>18800</v>
      </c>
      <c r="K13" s="30">
        <f t="shared" si="4"/>
        <v>39.526522717238187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2592.5</v>
      </c>
      <c r="S13" s="30">
        <f t="shared" si="6"/>
        <v>37.614221004767614</v>
      </c>
      <c r="T13" s="33">
        <f t="shared" si="7"/>
        <v>8.5363845900559774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786</v>
      </c>
      <c r="C14" s="30">
        <f t="shared" si="1"/>
        <v>47.781155015197569</v>
      </c>
      <c r="D14" s="29">
        <v>786</v>
      </c>
      <c r="E14" s="30">
        <f t="shared" si="2"/>
        <v>54.132231404958674</v>
      </c>
      <c r="F14" s="34"/>
      <c r="G14" s="30">
        <f t="shared" si="3"/>
        <v>0</v>
      </c>
      <c r="H14" s="34"/>
      <c r="I14" s="29" t="e">
        <v>#DIV/0!</v>
      </c>
      <c r="J14" s="29">
        <v>4263</v>
      </c>
      <c r="K14" s="30">
        <f t="shared" si="4"/>
        <v>27.503225806451614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554.19000000000005</v>
      </c>
      <c r="S14" s="30">
        <f t="shared" si="6"/>
        <v>26.327315914489311</v>
      </c>
      <c r="T14" s="33">
        <f t="shared" si="7"/>
        <v>5.0703568161024704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1170</v>
      </c>
      <c r="C15" s="30">
        <f t="shared" si="1"/>
        <v>53.522415370539797</v>
      </c>
      <c r="D15" s="29">
        <v>1170</v>
      </c>
      <c r="E15" s="30">
        <f t="shared" si="2"/>
        <v>57.465618860510801</v>
      </c>
      <c r="F15" s="29">
        <v>100</v>
      </c>
      <c r="G15" s="30">
        <f t="shared" si="3"/>
        <v>11.76470588235294</v>
      </c>
      <c r="H15" s="29"/>
      <c r="I15" s="29" t="e">
        <v>#DIV/0!</v>
      </c>
      <c r="J15" s="29">
        <v>11324</v>
      </c>
      <c r="K15" s="30">
        <f t="shared" si="4"/>
        <v>56.620000000000005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1517.1200000000001</v>
      </c>
      <c r="S15" s="30">
        <f t="shared" si="6"/>
        <v>49.40954241980134</v>
      </c>
      <c r="T15" s="33">
        <f t="shared" si="7"/>
        <v>9.5356379635449411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24</v>
      </c>
      <c r="C16" s="30">
        <f t="shared" si="1"/>
        <v>12.060301507537687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92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57.96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5908</v>
      </c>
      <c r="C17" s="30">
        <f t="shared" si="1"/>
        <v>78.024300052826206</v>
      </c>
      <c r="D17" s="29">
        <v>5908</v>
      </c>
      <c r="E17" s="30">
        <f t="shared" si="2"/>
        <v>78.024300052826206</v>
      </c>
      <c r="F17" s="29">
        <v>313</v>
      </c>
      <c r="G17" s="30">
        <f t="shared" si="3"/>
        <v>17.388888888888889</v>
      </c>
      <c r="H17" s="124"/>
      <c r="I17" s="122" t="e">
        <v>#DIV/0!</v>
      </c>
      <c r="J17" s="29">
        <v>53137</v>
      </c>
      <c r="K17" s="30">
        <f t="shared" si="4"/>
        <v>53.137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7048.6600000000008</v>
      </c>
      <c r="S17" s="30">
        <f t="shared" si="6"/>
        <v>49.965690791805493</v>
      </c>
      <c r="T17" s="33">
        <f t="shared" si="7"/>
        <v>11.453786155346117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1163</v>
      </c>
      <c r="C18" s="30">
        <f t="shared" si="1"/>
        <v>86.148148148148152</v>
      </c>
      <c r="D18" s="29">
        <v>1163</v>
      </c>
      <c r="E18" s="30">
        <f t="shared" si="2"/>
        <v>86.148148148148152</v>
      </c>
      <c r="F18" s="29">
        <v>250</v>
      </c>
      <c r="G18" s="30">
        <f t="shared" si="3"/>
        <v>45.454545454545453</v>
      </c>
      <c r="H18" s="124"/>
      <c r="I18" s="122" t="e">
        <v>#DIV/0!</v>
      </c>
      <c r="J18" s="29">
        <v>11253</v>
      </c>
      <c r="K18" s="30">
        <f t="shared" si="4"/>
        <v>66.194117647058832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1575.39</v>
      </c>
      <c r="S18" s="30">
        <f t="shared" si="6"/>
        <v>64.10539165818922</v>
      </c>
      <c r="T18" s="33">
        <f t="shared" si="7"/>
        <v>11.047615708274897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7</v>
      </c>
      <c r="C20" s="30">
        <f t="shared" si="1"/>
        <v>5.2238805970149249</v>
      </c>
      <c r="D20" s="29">
        <v>7</v>
      </c>
      <c r="E20" s="30">
        <f t="shared" si="2"/>
        <v>5.2238805970149249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63</v>
      </c>
      <c r="C21" s="30">
        <f t="shared" si="1"/>
        <v>4.9334377447141735</v>
      </c>
      <c r="D21" s="29">
        <v>63</v>
      </c>
      <c r="E21" s="30">
        <f t="shared" si="2"/>
        <v>4.9334377447141735</v>
      </c>
      <c r="F21" s="29"/>
      <c r="G21" s="30" t="e">
        <f t="shared" si="3"/>
        <v>#DIV/0!</v>
      </c>
      <c r="H21" s="124"/>
      <c r="I21" s="122" t="e">
        <v>#DIV/0!</v>
      </c>
      <c r="J21" s="29">
        <v>546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70.98</v>
      </c>
      <c r="S21" s="30" t="e">
        <f t="shared" si="6"/>
        <v>#DIV/0!</v>
      </c>
      <c r="T21" s="33">
        <f t="shared" si="7"/>
        <v>1.20509337860781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22203</v>
      </c>
      <c r="C26" s="30">
        <f t="shared" si="1"/>
        <v>60.327681773720244</v>
      </c>
      <c r="D26" s="71">
        <f>SUM(D5:D25)</f>
        <v>22129</v>
      </c>
      <c r="E26" s="70">
        <f>D26/W26*100</f>
        <v>69.931108582985715</v>
      </c>
      <c r="F26" s="71">
        <f>SUM(F5:F25)</f>
        <v>1863</v>
      </c>
      <c r="G26" s="30">
        <f t="shared" si="3"/>
        <v>17.318955099005297</v>
      </c>
      <c r="H26" s="71">
        <f>SUM(H16:H25)</f>
        <v>92</v>
      </c>
      <c r="I26" s="70">
        <v>0</v>
      </c>
      <c r="J26" s="71">
        <f>SUM(J5:J25)</f>
        <v>216138</v>
      </c>
      <c r="K26" s="30">
        <f t="shared" si="4"/>
        <v>46.723589816091447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28994.249999999993</v>
      </c>
      <c r="S26" s="30">
        <f t="shared" si="6"/>
        <v>43.596332298080966</v>
      </c>
      <c r="T26" s="33">
        <f t="shared" si="7"/>
        <v>9.0908164545055463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23475</v>
      </c>
      <c r="C27" s="29">
        <v>63</v>
      </c>
      <c r="D27" s="64">
        <v>23045</v>
      </c>
      <c r="E27" s="29">
        <v>72</v>
      </c>
      <c r="F27" s="64">
        <v>4135</v>
      </c>
      <c r="G27" s="29">
        <v>34</v>
      </c>
      <c r="H27" s="64">
        <v>0</v>
      </c>
      <c r="I27" s="29">
        <v>0</v>
      </c>
      <c r="J27" s="64">
        <v>203042</v>
      </c>
      <c r="K27" s="29">
        <v>41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28256</v>
      </c>
      <c r="S27" s="30">
        <v>81</v>
      </c>
      <c r="T27" s="85">
        <v>8.4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81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74" t="s">
        <v>25</v>
      </c>
      <c r="AA4" s="175" t="s">
        <v>26</v>
      </c>
      <c r="AB4" s="175" t="s">
        <v>27</v>
      </c>
      <c r="AC4" s="175" t="s">
        <v>28</v>
      </c>
      <c r="AD4" s="175" t="s">
        <v>23</v>
      </c>
      <c r="AE4" s="175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76"/>
      <c r="AO4" s="176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1285</v>
      </c>
      <c r="C6" s="30">
        <f t="shared" ref="C6:C26" si="1">B6/V6*100</f>
        <v>61.689870379260682</v>
      </c>
      <c r="D6" s="46">
        <v>1285</v>
      </c>
      <c r="E6" s="30">
        <f t="shared" ref="E6:E25" si="2">D6/W6*100</f>
        <v>71.468298109010007</v>
      </c>
      <c r="F6" s="29">
        <v>30</v>
      </c>
      <c r="G6" s="30">
        <f t="shared" ref="G6:G26" si="3">F6/Z6*100</f>
        <v>4.2857142857142856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1450</v>
      </c>
      <c r="S6" s="30">
        <f t="shared" ref="S6:S26" si="6">R6/AF6*100</f>
        <v>32.694475760992106</v>
      </c>
      <c r="T6" s="33">
        <f t="shared" ref="T6:T26" si="7">R6/AG6*10</f>
        <v>6.5433212996389889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734</v>
      </c>
      <c r="C7" s="30">
        <f t="shared" si="1"/>
        <v>47.942521227955588</v>
      </c>
      <c r="D7" s="46">
        <v>660</v>
      </c>
      <c r="E7" s="30">
        <f t="shared" si="2"/>
        <v>99.848714069591523</v>
      </c>
      <c r="F7" s="29">
        <v>64</v>
      </c>
      <c r="G7" s="30">
        <f t="shared" si="3"/>
        <v>8</v>
      </c>
      <c r="H7" s="34"/>
      <c r="I7" s="29" t="e">
        <v>#DIV/0!</v>
      </c>
      <c r="J7" s="29">
        <v>8125</v>
      </c>
      <c r="K7" s="30">
        <f t="shared" si="4"/>
        <v>36.111111111111107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1085.05</v>
      </c>
      <c r="S7" s="30">
        <f t="shared" si="6"/>
        <v>32.168692558553211</v>
      </c>
      <c r="T7" s="33">
        <f t="shared" si="7"/>
        <v>8.2325493171471926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1203</v>
      </c>
      <c r="C8" s="30">
        <f t="shared" si="1"/>
        <v>71.099290780141843</v>
      </c>
      <c r="D8" s="29">
        <v>1203</v>
      </c>
      <c r="E8" s="30">
        <f t="shared" si="2"/>
        <v>71.099290780141843</v>
      </c>
      <c r="F8" s="29">
        <v>31</v>
      </c>
      <c r="G8" s="30">
        <f t="shared" si="3"/>
        <v>7.75</v>
      </c>
      <c r="H8" s="34"/>
      <c r="I8" s="29" t="e">
        <v>#DIV/0!</v>
      </c>
      <c r="J8" s="29">
        <v>14568</v>
      </c>
      <c r="K8" s="30">
        <f t="shared" si="4"/>
        <v>44.824615384615385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1907.7900000000002</v>
      </c>
      <c r="S8" s="30">
        <f t="shared" si="6"/>
        <v>42.049592241569322</v>
      </c>
      <c r="T8" s="33">
        <f t="shared" si="7"/>
        <v>11.369427890345651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973</v>
      </c>
      <c r="C9" s="30">
        <f t="shared" si="1"/>
        <v>40.273178807947019</v>
      </c>
      <c r="D9" s="51">
        <v>973</v>
      </c>
      <c r="E9" s="30">
        <f t="shared" si="2"/>
        <v>46.004728132387704</v>
      </c>
      <c r="F9" s="51"/>
      <c r="G9" s="30">
        <f t="shared" si="3"/>
        <v>0</v>
      </c>
      <c r="H9" s="52"/>
      <c r="I9" s="29" t="e">
        <v>#DIV/0!</v>
      </c>
      <c r="J9" s="51">
        <v>16001</v>
      </c>
      <c r="K9" s="30">
        <f t="shared" si="4"/>
        <v>44.447222222222223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2080.13</v>
      </c>
      <c r="S9" s="30">
        <f t="shared" si="6"/>
        <v>42.227568006496149</v>
      </c>
      <c r="T9" s="33">
        <f t="shared" si="7"/>
        <v>9.9527751196172254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2468</v>
      </c>
      <c r="C10" s="30">
        <f t="shared" si="1"/>
        <v>64.270833333333329</v>
      </c>
      <c r="D10" s="29">
        <v>2468</v>
      </c>
      <c r="E10" s="30">
        <f t="shared" si="2"/>
        <v>65.98930481283422</v>
      </c>
      <c r="F10" s="29"/>
      <c r="G10" s="30">
        <f t="shared" si="3"/>
        <v>0</v>
      </c>
      <c r="H10" s="34"/>
      <c r="I10" s="29" t="e">
        <v>#DIV/0!</v>
      </c>
      <c r="J10" s="29">
        <v>35065</v>
      </c>
      <c r="K10" s="30">
        <f t="shared" si="4"/>
        <v>67.329109062980024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4558.45</v>
      </c>
      <c r="S10" s="30">
        <f t="shared" si="6"/>
        <v>61.22505170978053</v>
      </c>
      <c r="T10" s="33">
        <f t="shared" si="7"/>
        <v>10.534897157383869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345</v>
      </c>
      <c r="C11" s="30">
        <f t="shared" si="1"/>
        <v>27.44630071599045</v>
      </c>
      <c r="D11" s="29">
        <v>345</v>
      </c>
      <c r="E11" s="30">
        <f t="shared" si="2"/>
        <v>31.193490054249544</v>
      </c>
      <c r="F11" s="29"/>
      <c r="G11" s="30">
        <f t="shared" si="3"/>
        <v>0</v>
      </c>
      <c r="H11" s="34"/>
      <c r="I11" s="29" t="e">
        <v>#DIV/0!</v>
      </c>
      <c r="J11" s="29">
        <v>3130</v>
      </c>
      <c r="K11" s="30">
        <f t="shared" si="4"/>
        <v>32.020460358056269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406.90000000000003</v>
      </c>
      <c r="S11" s="30">
        <f t="shared" si="6"/>
        <v>28.945402809887959</v>
      </c>
      <c r="T11" s="33">
        <f t="shared" si="7"/>
        <v>6.3478939157566305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2695</v>
      </c>
      <c r="C12" s="30">
        <f t="shared" si="1"/>
        <v>56.298307917275956</v>
      </c>
      <c r="D12" s="29">
        <v>2695</v>
      </c>
      <c r="E12" s="30">
        <f t="shared" si="2"/>
        <v>77.553956834532372</v>
      </c>
      <c r="F12" s="29">
        <v>720</v>
      </c>
      <c r="G12" s="30">
        <f t="shared" si="3"/>
        <v>72</v>
      </c>
      <c r="H12" s="34"/>
      <c r="I12" s="29" t="e">
        <v>#DIV/0!</v>
      </c>
      <c r="J12" s="29">
        <v>24000</v>
      </c>
      <c r="K12" s="30">
        <f t="shared" si="4"/>
        <v>45.566217206563053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3444</v>
      </c>
      <c r="S12" s="30">
        <f t="shared" si="6"/>
        <v>45.815065174723813</v>
      </c>
      <c r="T12" s="33">
        <f t="shared" si="7"/>
        <v>10.646058732612056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2077</v>
      </c>
      <c r="C13" s="30">
        <f t="shared" si="1"/>
        <v>67.809337251061052</v>
      </c>
      <c r="D13" s="29">
        <v>2077</v>
      </c>
      <c r="E13" s="30">
        <f t="shared" si="2"/>
        <v>126.64634146341463</v>
      </c>
      <c r="F13" s="29">
        <v>330</v>
      </c>
      <c r="G13" s="30">
        <f t="shared" si="3"/>
        <v>30.358785648574056</v>
      </c>
      <c r="H13" s="34"/>
      <c r="I13" s="29" t="e">
        <v>#DIV/0!</v>
      </c>
      <c r="J13" s="29">
        <v>19600</v>
      </c>
      <c r="K13" s="30">
        <f t="shared" si="4"/>
        <v>41.208502407333434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2696.5</v>
      </c>
      <c r="S13" s="30">
        <f t="shared" si="6"/>
        <v>39.123142503126658</v>
      </c>
      <c r="T13" s="33">
        <f t="shared" si="7"/>
        <v>8.878827790582811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541</v>
      </c>
      <c r="C14" s="30">
        <f t="shared" si="1"/>
        <v>32.887537993920972</v>
      </c>
      <c r="D14" s="29">
        <v>541</v>
      </c>
      <c r="E14" s="30">
        <f t="shared" si="2"/>
        <v>37.25895316804408</v>
      </c>
      <c r="F14" s="34"/>
      <c r="G14" s="30">
        <f t="shared" si="3"/>
        <v>0</v>
      </c>
      <c r="H14" s="34"/>
      <c r="I14" s="29" t="e">
        <v>#DIV/0!</v>
      </c>
      <c r="J14" s="29">
        <v>5610</v>
      </c>
      <c r="K14" s="30">
        <f t="shared" si="4"/>
        <v>36.193548387096776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729.30000000000007</v>
      </c>
      <c r="S14" s="30">
        <f t="shared" si="6"/>
        <v>34.646080760095018</v>
      </c>
      <c r="T14" s="33">
        <f t="shared" si="7"/>
        <v>6.6724611161939613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1220</v>
      </c>
      <c r="C15" s="30">
        <f t="shared" si="1"/>
        <v>55.809698078682523</v>
      </c>
      <c r="D15" s="29">
        <v>1220</v>
      </c>
      <c r="E15" s="30">
        <f t="shared" si="2"/>
        <v>59.921414538310415</v>
      </c>
      <c r="F15" s="29">
        <v>100</v>
      </c>
      <c r="G15" s="30">
        <f t="shared" si="3"/>
        <v>11.76470588235294</v>
      </c>
      <c r="H15" s="29"/>
      <c r="I15" s="29" t="e">
        <v>#DIV/0!</v>
      </c>
      <c r="J15" s="29">
        <v>11936</v>
      </c>
      <c r="K15" s="30">
        <f t="shared" si="4"/>
        <v>59.68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1596.68</v>
      </c>
      <c r="S15" s="30">
        <f t="shared" si="6"/>
        <v>52.000651359713402</v>
      </c>
      <c r="T15" s="33">
        <f t="shared" si="7"/>
        <v>10.035700817096167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24</v>
      </c>
      <c r="C16" s="30">
        <f t="shared" si="1"/>
        <v>12.060301507537687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92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57.96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6030</v>
      </c>
      <c r="C17" s="30">
        <f t="shared" si="1"/>
        <v>79.635499207606969</v>
      </c>
      <c r="D17" s="29">
        <v>6030</v>
      </c>
      <c r="E17" s="30">
        <f t="shared" si="2"/>
        <v>79.635499207606969</v>
      </c>
      <c r="F17" s="29">
        <v>373</v>
      </c>
      <c r="G17" s="30">
        <f t="shared" si="3"/>
        <v>20.722222222222221</v>
      </c>
      <c r="H17" s="124"/>
      <c r="I17" s="122" t="e">
        <v>#DIV/0!</v>
      </c>
      <c r="J17" s="29">
        <v>54875</v>
      </c>
      <c r="K17" s="30">
        <f t="shared" si="4"/>
        <v>54.874999999999993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7301.6</v>
      </c>
      <c r="S17" s="30">
        <f t="shared" si="6"/>
        <v>51.758701353937766</v>
      </c>
      <c r="T17" s="33">
        <f t="shared" si="7"/>
        <v>11.864803379915504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1203</v>
      </c>
      <c r="C18" s="30">
        <f t="shared" si="1"/>
        <v>89.111111111111114</v>
      </c>
      <c r="D18" s="29">
        <v>1203</v>
      </c>
      <c r="E18" s="30">
        <f t="shared" si="2"/>
        <v>89.111111111111114</v>
      </c>
      <c r="F18" s="29">
        <v>250</v>
      </c>
      <c r="G18" s="30">
        <f t="shared" si="3"/>
        <v>45.454545454545453</v>
      </c>
      <c r="H18" s="124"/>
      <c r="I18" s="122" t="e">
        <v>#DIV/0!</v>
      </c>
      <c r="J18" s="29">
        <v>11653</v>
      </c>
      <c r="K18" s="30">
        <f t="shared" si="4"/>
        <v>68.547058823529412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1627.39</v>
      </c>
      <c r="S18" s="30">
        <f t="shared" si="6"/>
        <v>66.221363173957286</v>
      </c>
      <c r="T18" s="33">
        <f t="shared" si="7"/>
        <v>11.412272089761572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7</v>
      </c>
      <c r="C20" s="30">
        <f t="shared" si="1"/>
        <v>5.2238805970149249</v>
      </c>
      <c r="D20" s="29">
        <v>7</v>
      </c>
      <c r="E20" s="30">
        <f t="shared" si="2"/>
        <v>5.2238805970149249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79</v>
      </c>
      <c r="C21" s="30">
        <f t="shared" si="1"/>
        <v>6.1863743148003127</v>
      </c>
      <c r="D21" s="29">
        <v>79</v>
      </c>
      <c r="E21" s="30">
        <f t="shared" si="2"/>
        <v>6.1863743148003127</v>
      </c>
      <c r="F21" s="29"/>
      <c r="G21" s="30" t="e">
        <f t="shared" si="3"/>
        <v>#DIV/0!</v>
      </c>
      <c r="H21" s="124"/>
      <c r="I21" s="122" t="e">
        <v>#DIV/0!</v>
      </c>
      <c r="J21" s="29">
        <v>696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90.48</v>
      </c>
      <c r="S21" s="30" t="e">
        <f t="shared" si="6"/>
        <v>#DIV/0!</v>
      </c>
      <c r="T21" s="33">
        <f t="shared" si="7"/>
        <v>1.5361629881154502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22451</v>
      </c>
      <c r="C26" s="30">
        <f t="shared" si="1"/>
        <v>61.001521573741982</v>
      </c>
      <c r="D26" s="71">
        <f>SUM(D5:D25)</f>
        <v>22377</v>
      </c>
      <c r="E26" s="70">
        <f>D26/W26*100</f>
        <v>70.714827455441792</v>
      </c>
      <c r="F26" s="71">
        <f>SUM(F5:F25)</f>
        <v>1933</v>
      </c>
      <c r="G26" s="30">
        <f t="shared" si="3"/>
        <v>17.969694152644788</v>
      </c>
      <c r="H26" s="71">
        <f>SUM(H16:H25)</f>
        <v>92</v>
      </c>
      <c r="I26" s="70">
        <v>0</v>
      </c>
      <c r="J26" s="71">
        <f>SUM(J5:J25)</f>
        <v>224264</v>
      </c>
      <c r="K26" s="30">
        <f t="shared" si="4"/>
        <v>48.480226274490981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30082.13</v>
      </c>
      <c r="S26" s="30">
        <f t="shared" si="6"/>
        <v>45.232090352882757</v>
      </c>
      <c r="T26" s="33">
        <f t="shared" si="7"/>
        <v>9.4319088229761086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23475</v>
      </c>
      <c r="C27" s="29">
        <v>63</v>
      </c>
      <c r="D27" s="64">
        <v>23045</v>
      </c>
      <c r="E27" s="29">
        <v>72</v>
      </c>
      <c r="F27" s="64">
        <v>4135</v>
      </c>
      <c r="G27" s="29">
        <v>34</v>
      </c>
      <c r="H27" s="64">
        <v>0</v>
      </c>
      <c r="I27" s="29">
        <v>0</v>
      </c>
      <c r="J27" s="64">
        <v>203042</v>
      </c>
      <c r="K27" s="29">
        <v>41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28256</v>
      </c>
      <c r="S27" s="30">
        <v>81</v>
      </c>
      <c r="T27" s="85">
        <v>8.4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.74803149606299213" header="0.31496062992125984" footer="0.31496062992125984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B28" sqref="B28:T29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82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80" t="s">
        <v>25</v>
      </c>
      <c r="AA4" s="181" t="s">
        <v>26</v>
      </c>
      <c r="AB4" s="181" t="s">
        <v>27</v>
      </c>
      <c r="AC4" s="181" t="s">
        <v>28</v>
      </c>
      <c r="AD4" s="181" t="s">
        <v>23</v>
      </c>
      <c r="AE4" s="181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79"/>
      <c r="AO4" s="179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1300</v>
      </c>
      <c r="C6" s="30">
        <f t="shared" ref="C6:C26" si="1">B6/V6*100</f>
        <v>62.409985597695631</v>
      </c>
      <c r="D6" s="46">
        <v>1300</v>
      </c>
      <c r="E6" s="30">
        <f t="shared" ref="E6:E25" si="2">D6/W6*100</f>
        <v>72.302558398220242</v>
      </c>
      <c r="F6" s="29">
        <v>64</v>
      </c>
      <c r="G6" s="30">
        <f t="shared" ref="G6:G26" si="3">F6/Z6*100</f>
        <v>9.1428571428571423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1465.3</v>
      </c>
      <c r="S6" s="30">
        <f t="shared" ref="S6:S26" si="6">R6/AF6*100</f>
        <v>33.03945885005637</v>
      </c>
      <c r="T6" s="33">
        <f t="shared" ref="T6:T26" si="7">R6/AG6*10</f>
        <v>6.612364620938628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744</v>
      </c>
      <c r="C7" s="30">
        <f t="shared" si="1"/>
        <v>48.59568909209667</v>
      </c>
      <c r="D7" s="46">
        <v>670</v>
      </c>
      <c r="E7" s="30">
        <f t="shared" si="2"/>
        <v>101.36157337367624</v>
      </c>
      <c r="F7" s="29">
        <v>64</v>
      </c>
      <c r="G7" s="30">
        <f t="shared" si="3"/>
        <v>8</v>
      </c>
      <c r="H7" s="34"/>
      <c r="I7" s="29" t="e">
        <v>#DIV/0!</v>
      </c>
      <c r="J7" s="29">
        <v>8310</v>
      </c>
      <c r="K7" s="30">
        <f t="shared" si="4"/>
        <v>36.933333333333337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1109.0999999999999</v>
      </c>
      <c r="S7" s="30">
        <f t="shared" si="6"/>
        <v>32.881707678624366</v>
      </c>
      <c r="T7" s="33">
        <f t="shared" si="7"/>
        <v>8.4150227617602429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1243</v>
      </c>
      <c r="C8" s="30">
        <f t="shared" si="1"/>
        <v>73.463356973995275</v>
      </c>
      <c r="D8" s="29">
        <v>1243</v>
      </c>
      <c r="E8" s="30">
        <f t="shared" si="2"/>
        <v>73.463356973995275</v>
      </c>
      <c r="F8" s="29">
        <v>91</v>
      </c>
      <c r="G8" s="30">
        <f t="shared" si="3"/>
        <v>22.75</v>
      </c>
      <c r="H8" s="34"/>
      <c r="I8" s="29" t="e">
        <v>#DIV/0!</v>
      </c>
      <c r="J8" s="29">
        <v>14969</v>
      </c>
      <c r="K8" s="30">
        <f t="shared" si="4"/>
        <v>46.058461538461536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1986.92</v>
      </c>
      <c r="S8" s="30">
        <f t="shared" si="6"/>
        <v>43.793696275071639</v>
      </c>
      <c r="T8" s="33">
        <f t="shared" si="7"/>
        <v>11.841001191895113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1053</v>
      </c>
      <c r="C9" s="30">
        <f t="shared" si="1"/>
        <v>43.584437086092713</v>
      </c>
      <c r="D9" s="51">
        <v>1053</v>
      </c>
      <c r="E9" s="30">
        <f t="shared" si="2"/>
        <v>49.787234042553195</v>
      </c>
      <c r="F9" s="51"/>
      <c r="G9" s="30">
        <f t="shared" si="3"/>
        <v>0</v>
      </c>
      <c r="H9" s="52"/>
      <c r="I9" s="29" t="e">
        <v>#DIV/0!</v>
      </c>
      <c r="J9" s="51">
        <v>16897</v>
      </c>
      <c r="K9" s="30">
        <f t="shared" si="4"/>
        <v>46.93611111111111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2196.61</v>
      </c>
      <c r="S9" s="30">
        <f t="shared" si="6"/>
        <v>44.592164027608611</v>
      </c>
      <c r="T9" s="33">
        <f t="shared" si="7"/>
        <v>10.510095693779904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2535</v>
      </c>
      <c r="C10" s="30">
        <f t="shared" si="1"/>
        <v>66.015625</v>
      </c>
      <c r="D10" s="29">
        <v>2535</v>
      </c>
      <c r="E10" s="30">
        <f t="shared" si="2"/>
        <v>67.780748663101605</v>
      </c>
      <c r="F10" s="29"/>
      <c r="G10" s="30">
        <f t="shared" si="3"/>
        <v>0</v>
      </c>
      <c r="H10" s="34"/>
      <c r="I10" s="29" t="e">
        <v>#DIV/0!</v>
      </c>
      <c r="J10" s="29">
        <v>36652</v>
      </c>
      <c r="K10" s="30">
        <f t="shared" si="4"/>
        <v>70.376344086021504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4764.76</v>
      </c>
      <c r="S10" s="30">
        <f t="shared" si="6"/>
        <v>63.996024390899073</v>
      </c>
      <c r="T10" s="33">
        <f t="shared" si="7"/>
        <v>11.011694014328635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345</v>
      </c>
      <c r="C11" s="30">
        <f t="shared" si="1"/>
        <v>27.44630071599045</v>
      </c>
      <c r="D11" s="29">
        <v>345</v>
      </c>
      <c r="E11" s="30">
        <f t="shared" si="2"/>
        <v>31.193490054249544</v>
      </c>
      <c r="F11" s="29"/>
      <c r="G11" s="30">
        <f t="shared" si="3"/>
        <v>0</v>
      </c>
      <c r="H11" s="34"/>
      <c r="I11" s="29" t="e">
        <v>#DIV/0!</v>
      </c>
      <c r="J11" s="29">
        <v>3130</v>
      </c>
      <c r="K11" s="30">
        <f t="shared" si="4"/>
        <v>32.020460358056269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406.90000000000003</v>
      </c>
      <c r="S11" s="30">
        <f t="shared" si="6"/>
        <v>28.945402809887959</v>
      </c>
      <c r="T11" s="33">
        <f t="shared" si="7"/>
        <v>6.3478939157566305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2795</v>
      </c>
      <c r="C12" s="30">
        <f t="shared" si="1"/>
        <v>58.387298934614584</v>
      </c>
      <c r="D12" s="29">
        <v>2795</v>
      </c>
      <c r="E12" s="30">
        <f t="shared" si="2"/>
        <v>80.431654676258987</v>
      </c>
      <c r="F12" s="29">
        <v>750</v>
      </c>
      <c r="G12" s="30">
        <f t="shared" si="3"/>
        <v>75</v>
      </c>
      <c r="H12" s="34"/>
      <c r="I12" s="29" t="e">
        <v>#DIV/0!</v>
      </c>
      <c r="J12" s="29">
        <v>24900</v>
      </c>
      <c r="K12" s="30">
        <f t="shared" si="4"/>
        <v>47.274950351809167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3574.5</v>
      </c>
      <c r="S12" s="30">
        <f t="shared" si="6"/>
        <v>47.551088985786954</v>
      </c>
      <c r="T12" s="33">
        <f t="shared" si="7"/>
        <v>11.049459041731067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2127</v>
      </c>
      <c r="C13" s="30">
        <f t="shared" si="1"/>
        <v>69.441723800195888</v>
      </c>
      <c r="D13" s="29">
        <v>2127</v>
      </c>
      <c r="E13" s="30">
        <f t="shared" si="2"/>
        <v>129.69512195121951</v>
      </c>
      <c r="F13" s="29">
        <v>330</v>
      </c>
      <c r="G13" s="30">
        <f t="shared" si="3"/>
        <v>30.358785648574056</v>
      </c>
      <c r="H13" s="34"/>
      <c r="I13" s="29" t="e">
        <v>#DIV/0!</v>
      </c>
      <c r="J13" s="29">
        <v>20400</v>
      </c>
      <c r="K13" s="30">
        <f t="shared" si="4"/>
        <v>42.890482097428674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2800.5</v>
      </c>
      <c r="S13" s="30">
        <f t="shared" si="6"/>
        <v>40.632064001485709</v>
      </c>
      <c r="T13" s="33">
        <f t="shared" si="7"/>
        <v>9.2212709911096482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577</v>
      </c>
      <c r="C14" s="30">
        <f t="shared" si="1"/>
        <v>35.075987841945292</v>
      </c>
      <c r="D14" s="29">
        <v>577</v>
      </c>
      <c r="E14" s="30">
        <f t="shared" si="2"/>
        <v>39.738292011019283</v>
      </c>
      <c r="F14" s="34"/>
      <c r="G14" s="30">
        <f t="shared" si="3"/>
        <v>0</v>
      </c>
      <c r="H14" s="34"/>
      <c r="I14" s="29" t="e">
        <v>#DIV/0!</v>
      </c>
      <c r="J14" s="29">
        <v>6000</v>
      </c>
      <c r="K14" s="30">
        <f t="shared" si="4"/>
        <v>38.70967741935484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780</v>
      </c>
      <c r="S14" s="30">
        <f t="shared" si="6"/>
        <v>37.054631828978621</v>
      </c>
      <c r="T14" s="33">
        <f t="shared" si="7"/>
        <v>7.1363220494053072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1285</v>
      </c>
      <c r="C15" s="30">
        <f t="shared" si="1"/>
        <v>58.783165599268074</v>
      </c>
      <c r="D15" s="29">
        <v>1285</v>
      </c>
      <c r="E15" s="30">
        <f t="shared" si="2"/>
        <v>63.113948919449903</v>
      </c>
      <c r="F15" s="29">
        <v>120</v>
      </c>
      <c r="G15" s="30">
        <f t="shared" si="3"/>
        <v>14.117647058823529</v>
      </c>
      <c r="H15" s="29"/>
      <c r="I15" s="29" t="e">
        <v>#DIV/0!</v>
      </c>
      <c r="J15" s="29">
        <v>12548</v>
      </c>
      <c r="K15" s="30">
        <f t="shared" si="4"/>
        <v>62.739999999999995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1685.24</v>
      </c>
      <c r="S15" s="30">
        <f t="shared" si="6"/>
        <v>54.884872170656237</v>
      </c>
      <c r="T15" s="33">
        <f t="shared" si="7"/>
        <v>10.59233186675047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24</v>
      </c>
      <c r="C16" s="30">
        <f t="shared" si="1"/>
        <v>12.060301507537687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92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57.96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6197</v>
      </c>
      <c r="C17" s="30">
        <f t="shared" si="1"/>
        <v>81.840993132593766</v>
      </c>
      <c r="D17" s="29">
        <v>6197</v>
      </c>
      <c r="E17" s="30">
        <f t="shared" si="2"/>
        <v>81.840993132593766</v>
      </c>
      <c r="F17" s="29">
        <v>496</v>
      </c>
      <c r="G17" s="30">
        <f t="shared" si="3"/>
        <v>27.555555555555557</v>
      </c>
      <c r="H17" s="124"/>
      <c r="I17" s="122" t="e">
        <v>#DIV/0!</v>
      </c>
      <c r="J17" s="29">
        <v>56963</v>
      </c>
      <c r="K17" s="30">
        <f t="shared" si="4"/>
        <v>56.962999999999994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7628.39</v>
      </c>
      <c r="S17" s="30">
        <f t="shared" si="6"/>
        <v>54.075210888211537</v>
      </c>
      <c r="T17" s="33">
        <f t="shared" si="7"/>
        <v>12.395823854403641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1252</v>
      </c>
      <c r="C18" s="30">
        <f t="shared" si="1"/>
        <v>92.740740740740748</v>
      </c>
      <c r="D18" s="29">
        <v>1252</v>
      </c>
      <c r="E18" s="30">
        <f t="shared" si="2"/>
        <v>92.740740740740748</v>
      </c>
      <c r="F18" s="29">
        <v>300</v>
      </c>
      <c r="G18" s="30">
        <f t="shared" si="3"/>
        <v>54.54545454545454</v>
      </c>
      <c r="H18" s="124"/>
      <c r="I18" s="122" t="e">
        <v>#DIV/0!</v>
      </c>
      <c r="J18" s="29">
        <v>11993</v>
      </c>
      <c r="K18" s="30">
        <f t="shared" si="4"/>
        <v>70.547058823529412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1694.0900000000001</v>
      </c>
      <c r="S18" s="30">
        <f t="shared" si="6"/>
        <v>68.935503560529</v>
      </c>
      <c r="T18" s="33">
        <f t="shared" si="7"/>
        <v>11.880014025245442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7</v>
      </c>
      <c r="C20" s="30">
        <f t="shared" si="1"/>
        <v>5.2238805970149249</v>
      </c>
      <c r="D20" s="29">
        <v>7</v>
      </c>
      <c r="E20" s="30">
        <f t="shared" si="2"/>
        <v>5.2238805970149249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94</v>
      </c>
      <c r="C21" s="30">
        <f t="shared" si="1"/>
        <v>7.3610023492560686</v>
      </c>
      <c r="D21" s="29">
        <v>94</v>
      </c>
      <c r="E21" s="30">
        <f t="shared" si="2"/>
        <v>7.3610023492560686</v>
      </c>
      <c r="F21" s="29"/>
      <c r="G21" s="30" t="e">
        <f t="shared" si="3"/>
        <v>#DIV/0!</v>
      </c>
      <c r="H21" s="124"/>
      <c r="I21" s="122" t="e">
        <v>#DIV/0!</v>
      </c>
      <c r="J21" s="29">
        <v>828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107.64</v>
      </c>
      <c r="S21" s="30" t="e">
        <f t="shared" si="6"/>
        <v>#DIV/0!</v>
      </c>
      <c r="T21" s="33">
        <f t="shared" si="7"/>
        <v>1.8275042444821732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23145</v>
      </c>
      <c r="C26" s="30">
        <f t="shared" si="1"/>
        <v>62.887186175415707</v>
      </c>
      <c r="D26" s="71">
        <f>SUM(D5:D25)</f>
        <v>23071</v>
      </c>
      <c r="E26" s="70">
        <f>D26/W26*100</f>
        <v>72.907976235621291</v>
      </c>
      <c r="F26" s="71">
        <f>SUM(F5:F25)</f>
        <v>2250</v>
      </c>
      <c r="G26" s="30">
        <f t="shared" si="3"/>
        <v>20.916612438412198</v>
      </c>
      <c r="H26" s="71">
        <f>SUM(H16:H25)</f>
        <v>92</v>
      </c>
      <c r="I26" s="70">
        <v>0</v>
      </c>
      <c r="J26" s="71">
        <f>SUM(J5:J25)</f>
        <v>232595</v>
      </c>
      <c r="K26" s="30">
        <f t="shared" si="4"/>
        <v>50.281178567738159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31307.809999999998</v>
      </c>
      <c r="S26" s="30">
        <f t="shared" si="6"/>
        <v>47.075047234716628</v>
      </c>
      <c r="T26" s="33">
        <f t="shared" si="7"/>
        <v>9.8162068100583184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23475</v>
      </c>
      <c r="C27" s="29">
        <v>63</v>
      </c>
      <c r="D27" s="64">
        <v>23045</v>
      </c>
      <c r="E27" s="29">
        <v>72</v>
      </c>
      <c r="F27" s="64">
        <v>4135</v>
      </c>
      <c r="G27" s="29">
        <v>34</v>
      </c>
      <c r="H27" s="64">
        <v>0</v>
      </c>
      <c r="I27" s="29">
        <v>0</v>
      </c>
      <c r="J27" s="64">
        <v>203042</v>
      </c>
      <c r="K27" s="29">
        <v>41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28256</v>
      </c>
      <c r="S27" s="30">
        <v>81</v>
      </c>
      <c r="T27" s="85">
        <v>8.4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v>-2120</v>
      </c>
      <c r="C28" s="29"/>
      <c r="D28" s="29">
        <v>52</v>
      </c>
      <c r="E28" s="29"/>
      <c r="F28" s="29">
        <v>-4507</v>
      </c>
      <c r="G28" s="29">
        <v>6.0189269191117001E-2</v>
      </c>
      <c r="H28" s="29">
        <v>75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v>554.25000000001455</v>
      </c>
      <c r="S28" s="29"/>
      <c r="T28" s="91">
        <v>1.0086100114927898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v>92.794262601543124</v>
      </c>
      <c r="C29" s="29"/>
      <c r="D29" s="29">
        <v>100.1937984496124</v>
      </c>
      <c r="E29" s="29"/>
      <c r="F29" s="29">
        <v>38.888135593220341</v>
      </c>
      <c r="G29" s="29"/>
      <c r="H29" s="29">
        <v>215.38461538461539</v>
      </c>
      <c r="I29" s="29"/>
      <c r="J29" s="95">
        <v>107.38617213446892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101.47062725535983</v>
      </c>
      <c r="S29" s="29"/>
      <c r="T29" s="96">
        <v>109.00544653118563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.15748031496062992" header="0.31496062992125984" footer="0.31496062992125984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83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82" t="s">
        <v>25</v>
      </c>
      <c r="AA4" s="183" t="s">
        <v>26</v>
      </c>
      <c r="AB4" s="183" t="s">
        <v>27</v>
      </c>
      <c r="AC4" s="183" t="s">
        <v>28</v>
      </c>
      <c r="AD4" s="183" t="s">
        <v>23</v>
      </c>
      <c r="AE4" s="183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84"/>
      <c r="AO4" s="184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1600</v>
      </c>
      <c r="C5" s="30">
        <f>B5/V5*100</f>
        <v>92.272202998846595</v>
      </c>
      <c r="D5" s="31">
        <v>1600</v>
      </c>
      <c r="E5" s="30">
        <f>D5/W5*100</f>
        <v>104.30247718383312</v>
      </c>
      <c r="F5" s="30">
        <v>105</v>
      </c>
      <c r="G5" s="30">
        <f>F5/Z5*100</f>
        <v>14.000000000000002</v>
      </c>
      <c r="H5" s="32"/>
      <c r="I5" s="29" t="e">
        <v>#DIV/0!</v>
      </c>
      <c r="J5" s="30">
        <v>8655</v>
      </c>
      <c r="K5" s="30">
        <f>J5/AB5*100</f>
        <v>34.619999999999997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1172.4000000000001</v>
      </c>
      <c r="S5" s="30">
        <f>R5/AF5*100</f>
        <v>31.335026059067221</v>
      </c>
      <c r="T5" s="33">
        <f>R5/AG5*10</f>
        <v>6.5717488789237679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1360</v>
      </c>
      <c r="C6" s="30">
        <f t="shared" ref="C6:C26" si="1">B6/V6*100</f>
        <v>65.29044647143543</v>
      </c>
      <c r="D6" s="46">
        <v>1360</v>
      </c>
      <c r="E6" s="30">
        <f t="shared" ref="E6:E25" si="2">D6/W6*100</f>
        <v>75.639599555061181</v>
      </c>
      <c r="F6" s="29">
        <v>92</v>
      </c>
      <c r="G6" s="30">
        <f t="shared" ref="G6:G26" si="3">F6/Z6*100</f>
        <v>13.142857142857142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1477.9</v>
      </c>
      <c r="S6" s="30">
        <f t="shared" ref="S6:S26" si="6">R6/AF6*100</f>
        <v>33.323562570462236</v>
      </c>
      <c r="T6" s="33">
        <f t="shared" ref="T6:T26" si="7">R6/AG6*10</f>
        <v>6.6692238267148021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985</v>
      </c>
      <c r="C7" s="30">
        <f t="shared" si="1"/>
        <v>64.337034617896805</v>
      </c>
      <c r="D7" s="46">
        <v>670</v>
      </c>
      <c r="E7" s="30">
        <f t="shared" si="2"/>
        <v>101.36157337367624</v>
      </c>
      <c r="F7" s="29">
        <v>114</v>
      </c>
      <c r="G7" s="30">
        <f t="shared" si="3"/>
        <v>14.249999999999998</v>
      </c>
      <c r="H7" s="34"/>
      <c r="I7" s="29" t="e">
        <v>#DIV/0!</v>
      </c>
      <c r="J7" s="29">
        <v>9922</v>
      </c>
      <c r="K7" s="30">
        <f t="shared" si="4"/>
        <v>44.097777777777779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1341.16</v>
      </c>
      <c r="S7" s="30">
        <f t="shared" si="6"/>
        <v>39.761636525348358</v>
      </c>
      <c r="T7" s="33">
        <f t="shared" si="7"/>
        <v>10.175720789074356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1612</v>
      </c>
      <c r="C8" s="30">
        <f t="shared" si="1"/>
        <v>95.27186761229315</v>
      </c>
      <c r="D8" s="29">
        <v>1612</v>
      </c>
      <c r="E8" s="30">
        <f t="shared" si="2"/>
        <v>95.27186761229315</v>
      </c>
      <c r="F8" s="29">
        <v>131</v>
      </c>
      <c r="G8" s="30">
        <f t="shared" si="3"/>
        <v>32.75</v>
      </c>
      <c r="H8" s="34"/>
      <c r="I8" s="29" t="e">
        <v>#DIV/0!</v>
      </c>
      <c r="J8" s="29">
        <v>17007</v>
      </c>
      <c r="K8" s="30">
        <f t="shared" si="4"/>
        <v>52.329230769230776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2269.8599999999997</v>
      </c>
      <c r="S8" s="30">
        <f t="shared" si="6"/>
        <v>50.029975754904108</v>
      </c>
      <c r="T8" s="33">
        <f t="shared" si="7"/>
        <v>13.527175208581642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1360</v>
      </c>
      <c r="C9" s="30">
        <f t="shared" si="1"/>
        <v>56.29139072847682</v>
      </c>
      <c r="D9" s="51">
        <v>1333</v>
      </c>
      <c r="E9" s="30">
        <f t="shared" si="2"/>
        <v>63.026004728132392</v>
      </c>
      <c r="F9" s="51">
        <v>128</v>
      </c>
      <c r="G9" s="30">
        <f t="shared" si="3"/>
        <v>32</v>
      </c>
      <c r="H9" s="52"/>
      <c r="I9" s="29" t="e">
        <v>#DIV/0!</v>
      </c>
      <c r="J9" s="51">
        <v>21093</v>
      </c>
      <c r="K9" s="30">
        <f t="shared" si="4"/>
        <v>58.591666666666661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2799.69</v>
      </c>
      <c r="S9" s="30">
        <f t="shared" si="6"/>
        <v>56.834957369062124</v>
      </c>
      <c r="T9" s="33">
        <f t="shared" si="7"/>
        <v>13.395645933014356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3155</v>
      </c>
      <c r="C10" s="30">
        <f t="shared" si="1"/>
        <v>82.161458333333343</v>
      </c>
      <c r="D10" s="29">
        <v>3155</v>
      </c>
      <c r="E10" s="30">
        <f t="shared" si="2"/>
        <v>84.358288770053477</v>
      </c>
      <c r="F10" s="29"/>
      <c r="G10" s="30">
        <f t="shared" si="3"/>
        <v>0</v>
      </c>
      <c r="H10" s="34"/>
      <c r="I10" s="29" t="e">
        <v>#DIV/0!</v>
      </c>
      <c r="J10" s="29">
        <v>46314</v>
      </c>
      <c r="K10" s="30">
        <f t="shared" si="4"/>
        <v>88.928571428571416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6020.8200000000006</v>
      </c>
      <c r="S10" s="30">
        <f t="shared" si="6"/>
        <v>80.866306712869701</v>
      </c>
      <c r="T10" s="33">
        <f t="shared" si="7"/>
        <v>13.914536630459903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415</v>
      </c>
      <c r="C11" s="30">
        <f t="shared" si="1"/>
        <v>33.015115354017503</v>
      </c>
      <c r="D11" s="29">
        <v>415</v>
      </c>
      <c r="E11" s="30">
        <f t="shared" si="2"/>
        <v>37.522603978300175</v>
      </c>
      <c r="F11" s="29"/>
      <c r="G11" s="30">
        <f t="shared" si="3"/>
        <v>0</v>
      </c>
      <c r="H11" s="34"/>
      <c r="I11" s="29" t="e">
        <v>#DIV/0!</v>
      </c>
      <c r="J11" s="29">
        <v>3680</v>
      </c>
      <c r="K11" s="30">
        <f t="shared" si="4"/>
        <v>37.647058823529413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478.40000000000003</v>
      </c>
      <c r="S11" s="30">
        <f t="shared" si="6"/>
        <v>34.031655699804375</v>
      </c>
      <c r="T11" s="33">
        <f t="shared" si="7"/>
        <v>7.4633385335413429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3110</v>
      </c>
      <c r="C12" s="30">
        <f t="shared" si="1"/>
        <v>64.967620639231257</v>
      </c>
      <c r="D12" s="29">
        <v>3110</v>
      </c>
      <c r="E12" s="30">
        <f t="shared" si="2"/>
        <v>89.496402877697847</v>
      </c>
      <c r="F12" s="29">
        <v>820</v>
      </c>
      <c r="G12" s="30">
        <f t="shared" si="3"/>
        <v>82</v>
      </c>
      <c r="H12" s="34"/>
      <c r="I12" s="29" t="e">
        <v>#DIV/0!</v>
      </c>
      <c r="J12" s="29">
        <v>27900</v>
      </c>
      <c r="K12" s="30">
        <f t="shared" si="4"/>
        <v>52.970727502629558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3996</v>
      </c>
      <c r="S12" s="30">
        <f t="shared" si="6"/>
        <v>53.158246352554109</v>
      </c>
      <c r="T12" s="33">
        <f t="shared" si="7"/>
        <v>12.352395672333849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2412</v>
      </c>
      <c r="C13" s="30">
        <f t="shared" si="1"/>
        <v>78.746327130264447</v>
      </c>
      <c r="D13" s="29">
        <v>2362</v>
      </c>
      <c r="E13" s="30">
        <f t="shared" si="2"/>
        <v>144.02439024390245</v>
      </c>
      <c r="F13" s="29">
        <v>400</v>
      </c>
      <c r="G13" s="30">
        <f t="shared" si="3"/>
        <v>36.798528058877643</v>
      </c>
      <c r="H13" s="34"/>
      <c r="I13" s="29" t="e">
        <v>#DIV/0!</v>
      </c>
      <c r="J13" s="29">
        <v>26400</v>
      </c>
      <c r="K13" s="30">
        <f t="shared" si="4"/>
        <v>55.505329773142989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3612</v>
      </c>
      <c r="S13" s="30">
        <f t="shared" si="6"/>
        <v>52.406004346854616</v>
      </c>
      <c r="T13" s="33">
        <f t="shared" si="7"/>
        <v>11.893315772143563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838</v>
      </c>
      <c r="C14" s="30">
        <f t="shared" si="1"/>
        <v>50.942249240121583</v>
      </c>
      <c r="D14" s="29">
        <v>838</v>
      </c>
      <c r="E14" s="30">
        <f t="shared" si="2"/>
        <v>57.713498622589533</v>
      </c>
      <c r="F14" s="34"/>
      <c r="G14" s="30">
        <f t="shared" si="3"/>
        <v>0</v>
      </c>
      <c r="H14" s="34"/>
      <c r="I14" s="29" t="e">
        <v>#DIV/0!</v>
      </c>
      <c r="J14" s="29">
        <v>9658</v>
      </c>
      <c r="K14" s="30">
        <f t="shared" si="4"/>
        <v>62.309677419354834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1255.54</v>
      </c>
      <c r="S14" s="30">
        <f t="shared" si="6"/>
        <v>59.645605700712586</v>
      </c>
      <c r="T14" s="33">
        <f t="shared" si="7"/>
        <v>11.487099725526075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1670</v>
      </c>
      <c r="C15" s="30">
        <f t="shared" si="1"/>
        <v>76.395242451967064</v>
      </c>
      <c r="D15" s="29">
        <v>1670</v>
      </c>
      <c r="E15" s="30">
        <f t="shared" si="2"/>
        <v>82.02357563850687</v>
      </c>
      <c r="F15" s="29">
        <v>120</v>
      </c>
      <c r="G15" s="30">
        <f t="shared" si="3"/>
        <v>14.117647058823529</v>
      </c>
      <c r="H15" s="29"/>
      <c r="I15" s="29" t="e">
        <v>#DIV/0!</v>
      </c>
      <c r="J15" s="29">
        <v>17212</v>
      </c>
      <c r="K15" s="30">
        <f t="shared" si="4"/>
        <v>86.06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2291.56</v>
      </c>
      <c r="S15" s="30">
        <f t="shared" si="6"/>
        <v>74.63149324214298</v>
      </c>
      <c r="T15" s="33">
        <f t="shared" si="7"/>
        <v>14.403268384663733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49</v>
      </c>
      <c r="C16" s="30">
        <f t="shared" si="1"/>
        <v>24.623115577889447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140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88.2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7215</v>
      </c>
      <c r="C17" s="30">
        <f t="shared" si="1"/>
        <v>95.285261489698897</v>
      </c>
      <c r="D17" s="29">
        <v>7215</v>
      </c>
      <c r="E17" s="30">
        <f t="shared" si="2"/>
        <v>95.285261489698897</v>
      </c>
      <c r="F17" s="29">
        <v>621</v>
      </c>
      <c r="G17" s="30">
        <f t="shared" si="3"/>
        <v>34.5</v>
      </c>
      <c r="H17" s="124"/>
      <c r="I17" s="122" t="e">
        <v>#DIV/0!</v>
      </c>
      <c r="J17" s="29">
        <v>69826</v>
      </c>
      <c r="K17" s="30">
        <f t="shared" si="4"/>
        <v>69.825999999999993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9356.8300000000017</v>
      </c>
      <c r="S17" s="30">
        <f t="shared" si="6"/>
        <v>66.327567874105071</v>
      </c>
      <c r="T17" s="33">
        <f t="shared" si="7"/>
        <v>15.204468638284045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1298</v>
      </c>
      <c r="C18" s="30">
        <f t="shared" si="1"/>
        <v>96.148148148148152</v>
      </c>
      <c r="D18" s="29">
        <v>1298</v>
      </c>
      <c r="E18" s="30">
        <f t="shared" si="2"/>
        <v>96.148148148148152</v>
      </c>
      <c r="F18" s="29">
        <v>300</v>
      </c>
      <c r="G18" s="30">
        <f t="shared" si="3"/>
        <v>54.54545454545454</v>
      </c>
      <c r="H18" s="124"/>
      <c r="I18" s="122" t="e">
        <v>#DIV/0!</v>
      </c>
      <c r="J18" s="29">
        <v>13613</v>
      </c>
      <c r="K18" s="30">
        <f t="shared" si="4"/>
        <v>80.076470588235296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1904.69</v>
      </c>
      <c r="S18" s="30">
        <f t="shared" si="6"/>
        <v>77.505188199389636</v>
      </c>
      <c r="T18" s="33">
        <f t="shared" si="7"/>
        <v>13.35687237026648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115</v>
      </c>
      <c r="C19" s="30">
        <f t="shared" si="1"/>
        <v>66.860465116279073</v>
      </c>
      <c r="D19" s="29">
        <v>115</v>
      </c>
      <c r="E19" s="30">
        <f t="shared" si="2"/>
        <v>66.860465116279073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20</v>
      </c>
      <c r="C20" s="30">
        <f t="shared" si="1"/>
        <v>14.925373134328357</v>
      </c>
      <c r="D20" s="29">
        <v>20</v>
      </c>
      <c r="E20" s="30">
        <f t="shared" si="2"/>
        <v>14.925373134328357</v>
      </c>
      <c r="F20" s="29">
        <v>37</v>
      </c>
      <c r="G20" s="30">
        <f t="shared" si="3"/>
        <v>21.764705882352942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16.650000000000002</v>
      </c>
      <c r="S20" s="30">
        <f t="shared" si="6"/>
        <v>21.764705882352946</v>
      </c>
      <c r="T20" s="33">
        <f t="shared" si="7"/>
        <v>4.5000000000000009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147</v>
      </c>
      <c r="C21" s="30">
        <f t="shared" si="1"/>
        <v>11.511354737666405</v>
      </c>
      <c r="D21" s="29">
        <v>147</v>
      </c>
      <c r="E21" s="30">
        <f t="shared" si="2"/>
        <v>11.511354737666405</v>
      </c>
      <c r="F21" s="29"/>
      <c r="G21" s="30" t="e">
        <f t="shared" si="3"/>
        <v>#DIV/0!</v>
      </c>
      <c r="H21" s="124"/>
      <c r="I21" s="122" t="e">
        <v>#DIV/0!</v>
      </c>
      <c r="J21" s="29">
        <v>1296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168.48000000000002</v>
      </c>
      <c r="S21" s="30" t="e">
        <f t="shared" si="6"/>
        <v>#DIV/0!</v>
      </c>
      <c r="T21" s="33">
        <f t="shared" si="7"/>
        <v>1.8293159609120524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 t="e">
        <f t="shared" si="7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 t="e">
        <f t="shared" si="7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27361</v>
      </c>
      <c r="C26" s="30">
        <f t="shared" si="1"/>
        <v>74.342462775785251</v>
      </c>
      <c r="D26" s="71">
        <f>SUM(D5:D25)</f>
        <v>26944</v>
      </c>
      <c r="E26" s="70">
        <f>D26/W26*100</f>
        <v>85.147263304259894</v>
      </c>
      <c r="F26" s="71">
        <f>SUM(F5:F25)</f>
        <v>2868</v>
      </c>
      <c r="G26" s="30">
        <f t="shared" si="3"/>
        <v>26.661708654829415</v>
      </c>
      <c r="H26" s="71">
        <f>SUM(H16:H25)</f>
        <v>140</v>
      </c>
      <c r="I26" s="70">
        <v>0</v>
      </c>
      <c r="J26" s="71">
        <f>SUM(J5:J25)</f>
        <v>284576</v>
      </c>
      <c r="K26" s="30">
        <f t="shared" si="4"/>
        <v>61.518161061470181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38373.680000000015</v>
      </c>
      <c r="S26" s="30">
        <f t="shared" si="6"/>
        <v>57.699430224276362</v>
      </c>
      <c r="T26" s="33">
        <f t="shared" si="7"/>
        <v>12.122087439979786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29421</v>
      </c>
      <c r="C27" s="29">
        <v>78.546066155858725</v>
      </c>
      <c r="D27" s="64">
        <v>26832</v>
      </c>
      <c r="E27" s="29">
        <v>83.362848354925902</v>
      </c>
      <c r="F27" s="64">
        <v>7375</v>
      </c>
      <c r="G27" s="29">
        <v>60.135355512067846</v>
      </c>
      <c r="H27" s="64">
        <v>65</v>
      </c>
      <c r="I27" s="29">
        <v>21.666666666666668</v>
      </c>
      <c r="J27" s="64">
        <v>264061</v>
      </c>
      <c r="K27" s="29">
        <v>53.820363040474163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37688</v>
      </c>
      <c r="S27" s="30">
        <v>108</v>
      </c>
      <c r="T27" s="85">
        <v>11.2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-2120</v>
      </c>
      <c r="C28" s="29"/>
      <c r="D28" s="29">
        <v>52</v>
      </c>
      <c r="E28" s="29"/>
      <c r="F28" s="29">
        <v>-4507</v>
      </c>
      <c r="G28" s="29">
        <v>6.0189269191117001E-2</v>
      </c>
      <c r="H28" s="29">
        <v>75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v>554.25000000001455</v>
      </c>
      <c r="S28" s="29"/>
      <c r="T28" s="91">
        <v>1.0086100114927898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92.794262601543124</v>
      </c>
      <c r="C29" s="29"/>
      <c r="D29" s="29">
        <v>100.1937984496124</v>
      </c>
      <c r="E29" s="29"/>
      <c r="F29" s="29">
        <v>38.888135593220341</v>
      </c>
      <c r="G29" s="29"/>
      <c r="H29" s="29">
        <v>215.38461538461539</v>
      </c>
      <c r="I29" s="29"/>
      <c r="J29" s="95">
        <v>107.38617213446892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101.47062725535983</v>
      </c>
      <c r="S29" s="29"/>
      <c r="T29" s="96">
        <v>109.00544653118563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86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85" t="s">
        <v>25</v>
      </c>
      <c r="AA4" s="186" t="s">
        <v>26</v>
      </c>
      <c r="AB4" s="186" t="s">
        <v>27</v>
      </c>
      <c r="AC4" s="186" t="s">
        <v>28</v>
      </c>
      <c r="AD4" s="186" t="s">
        <v>23</v>
      </c>
      <c r="AE4" s="186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87"/>
      <c r="AO4" s="187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1675</v>
      </c>
      <c r="C5" s="30">
        <f>B5/V5*100</f>
        <v>96.597462514417529</v>
      </c>
      <c r="D5" s="31">
        <v>1675</v>
      </c>
      <c r="E5" s="30">
        <f>D5/W5*100</f>
        <v>109.19165580182528</v>
      </c>
      <c r="F5" s="30">
        <v>175</v>
      </c>
      <c r="G5" s="30">
        <f>F5/Z5*100</f>
        <v>23.333333333333332</v>
      </c>
      <c r="H5" s="32"/>
      <c r="I5" s="29" t="e">
        <v>#DIV/0!</v>
      </c>
      <c r="J5" s="30">
        <v>8655</v>
      </c>
      <c r="K5" s="30">
        <f>J5/AB5*100</f>
        <v>34.619999999999997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1203.9000000000001</v>
      </c>
      <c r="S5" s="30">
        <f>R5/AF5*100</f>
        <v>32.176934384605104</v>
      </c>
      <c r="T5" s="33">
        <f>R5/AG5*10</f>
        <v>6.7483183856502249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1365</v>
      </c>
      <c r="C6" s="30">
        <f t="shared" ref="C6:C26" si="1">B6/V6*100</f>
        <v>65.530484877580406</v>
      </c>
      <c r="D6" s="46">
        <v>1365</v>
      </c>
      <c r="E6" s="30">
        <f t="shared" ref="E6:E25" si="2">D6/W6*100</f>
        <v>75.91768631813126</v>
      </c>
      <c r="F6" s="29">
        <v>102</v>
      </c>
      <c r="G6" s="30">
        <f t="shared" ref="G6:G26" si="3">F6/Z6*100</f>
        <v>14.571428571428571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1482.4</v>
      </c>
      <c r="S6" s="30">
        <f t="shared" ref="S6:S26" si="6">R6/AF6*100</f>
        <v>33.425028184892902</v>
      </c>
      <c r="T6" s="33">
        <f t="shared" ref="T6:T26" si="7">R6/AG6*10</f>
        <v>6.6895306859205785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1087</v>
      </c>
      <c r="C7" s="30">
        <f t="shared" si="1"/>
        <v>70.999346832135856</v>
      </c>
      <c r="D7" s="46">
        <v>670</v>
      </c>
      <c r="E7" s="30">
        <f t="shared" si="2"/>
        <v>101.36157337367624</v>
      </c>
      <c r="F7" s="29">
        <v>193</v>
      </c>
      <c r="G7" s="30">
        <f t="shared" si="3"/>
        <v>24.125</v>
      </c>
      <c r="H7" s="34"/>
      <c r="I7" s="29" t="e">
        <v>#DIV/0!</v>
      </c>
      <c r="J7" s="29">
        <v>10141</v>
      </c>
      <c r="K7" s="30">
        <f t="shared" si="4"/>
        <v>45.071111111111115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1405.18</v>
      </c>
      <c r="S7" s="30">
        <f t="shared" si="6"/>
        <v>41.659650163059595</v>
      </c>
      <c r="T7" s="33">
        <f t="shared" si="7"/>
        <v>10.661456752655539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1612</v>
      </c>
      <c r="C8" s="30">
        <f t="shared" si="1"/>
        <v>95.27186761229315</v>
      </c>
      <c r="D8" s="29">
        <v>1612</v>
      </c>
      <c r="E8" s="30">
        <f t="shared" si="2"/>
        <v>95.27186761229315</v>
      </c>
      <c r="F8" s="29">
        <v>131</v>
      </c>
      <c r="G8" s="30">
        <f t="shared" si="3"/>
        <v>32.75</v>
      </c>
      <c r="H8" s="34"/>
      <c r="I8" s="29" t="e">
        <v>#DIV/0!</v>
      </c>
      <c r="J8" s="29">
        <v>17267</v>
      </c>
      <c r="K8" s="30">
        <f t="shared" si="4"/>
        <v>53.129230769230773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2303.66</v>
      </c>
      <c r="S8" s="30">
        <f t="shared" si="6"/>
        <v>50.774961428256546</v>
      </c>
      <c r="T8" s="33">
        <f t="shared" si="7"/>
        <v>13.728605482717519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1390</v>
      </c>
      <c r="C9" s="30">
        <f t="shared" si="1"/>
        <v>57.533112582781456</v>
      </c>
      <c r="D9" s="51">
        <v>1333</v>
      </c>
      <c r="E9" s="30">
        <f t="shared" si="2"/>
        <v>63.026004728132392</v>
      </c>
      <c r="F9" s="51">
        <v>170</v>
      </c>
      <c r="G9" s="30">
        <f t="shared" si="3"/>
        <v>42.5</v>
      </c>
      <c r="H9" s="52"/>
      <c r="I9" s="29" t="e">
        <v>#DIV/0!</v>
      </c>
      <c r="J9" s="51">
        <v>21757</v>
      </c>
      <c r="K9" s="30">
        <f t="shared" si="4"/>
        <v>60.43611111111111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2904.9100000000003</v>
      </c>
      <c r="S9" s="30">
        <f t="shared" si="6"/>
        <v>58.970970361347952</v>
      </c>
      <c r="T9" s="33">
        <f t="shared" si="7"/>
        <v>13.89909090909091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3205</v>
      </c>
      <c r="C10" s="30">
        <f t="shared" si="1"/>
        <v>83.463541666666657</v>
      </c>
      <c r="D10" s="29">
        <v>3205</v>
      </c>
      <c r="E10" s="30">
        <f t="shared" si="2"/>
        <v>85.695187165775394</v>
      </c>
      <c r="F10" s="29">
        <v>21</v>
      </c>
      <c r="G10" s="30">
        <f t="shared" si="3"/>
        <v>1.4000000000000001</v>
      </c>
      <c r="H10" s="34"/>
      <c r="I10" s="29" t="e">
        <v>#DIV/0!</v>
      </c>
      <c r="J10" s="29">
        <v>47346</v>
      </c>
      <c r="K10" s="30">
        <f t="shared" si="4"/>
        <v>90.910138248847929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6164.43</v>
      </c>
      <c r="S10" s="30">
        <f t="shared" si="6"/>
        <v>82.795148682407927</v>
      </c>
      <c r="T10" s="33">
        <f t="shared" si="7"/>
        <v>14.246429396810726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435</v>
      </c>
      <c r="C11" s="30">
        <f t="shared" si="1"/>
        <v>34.606205250596659</v>
      </c>
      <c r="D11" s="29">
        <v>435</v>
      </c>
      <c r="E11" s="30">
        <f t="shared" si="2"/>
        <v>39.330922242314649</v>
      </c>
      <c r="F11" s="29"/>
      <c r="G11" s="30">
        <f t="shared" si="3"/>
        <v>0</v>
      </c>
      <c r="H11" s="34"/>
      <c r="I11" s="29" t="e">
        <v>#DIV/0!</v>
      </c>
      <c r="J11" s="29">
        <v>3879</v>
      </c>
      <c r="K11" s="30">
        <f t="shared" si="4"/>
        <v>39.682864450127873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504.27000000000004</v>
      </c>
      <c r="S11" s="30">
        <f t="shared" si="6"/>
        <v>35.871954472701404</v>
      </c>
      <c r="T11" s="33">
        <f t="shared" si="7"/>
        <v>7.8669266770670827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3160</v>
      </c>
      <c r="C12" s="30">
        <f t="shared" si="1"/>
        <v>66.012116147900571</v>
      </c>
      <c r="D12" s="29">
        <v>3160</v>
      </c>
      <c r="E12" s="30">
        <f t="shared" si="2"/>
        <v>90.935251798561154</v>
      </c>
      <c r="F12" s="29">
        <v>910</v>
      </c>
      <c r="G12" s="30">
        <f t="shared" si="3"/>
        <v>91</v>
      </c>
      <c r="H12" s="34"/>
      <c r="I12" s="29" t="e">
        <v>#DIV/0!</v>
      </c>
      <c r="J12" s="29">
        <v>28400</v>
      </c>
      <c r="K12" s="30">
        <f t="shared" si="4"/>
        <v>53.920023694432949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4101.5</v>
      </c>
      <c r="S12" s="30">
        <f t="shared" si="6"/>
        <v>54.561698552302474</v>
      </c>
      <c r="T12" s="33">
        <f t="shared" si="7"/>
        <v>12.678516228748069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2452</v>
      </c>
      <c r="C13" s="30">
        <f t="shared" si="1"/>
        <v>80.052236369572313</v>
      </c>
      <c r="D13" s="29">
        <v>2362</v>
      </c>
      <c r="E13" s="30">
        <f t="shared" si="2"/>
        <v>144.02439024390245</v>
      </c>
      <c r="F13" s="29">
        <v>450</v>
      </c>
      <c r="G13" s="30">
        <f t="shared" si="3"/>
        <v>41.39834406623735</v>
      </c>
      <c r="H13" s="34"/>
      <c r="I13" s="29" t="e">
        <v>#DIV/0!</v>
      </c>
      <c r="J13" s="29">
        <v>27200</v>
      </c>
      <c r="K13" s="30">
        <f t="shared" si="4"/>
        <v>57.187309463238236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3738.5</v>
      </c>
      <c r="S13" s="30">
        <f t="shared" si="6"/>
        <v>54.241375207839425</v>
      </c>
      <c r="T13" s="33">
        <f t="shared" si="7"/>
        <v>12.309845242015147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838</v>
      </c>
      <c r="C14" s="30">
        <f t="shared" si="1"/>
        <v>50.942249240121583</v>
      </c>
      <c r="D14" s="29">
        <v>838</v>
      </c>
      <c r="E14" s="30">
        <f t="shared" si="2"/>
        <v>57.713498622589533</v>
      </c>
      <c r="F14" s="34"/>
      <c r="G14" s="30">
        <f t="shared" si="3"/>
        <v>0</v>
      </c>
      <c r="H14" s="34"/>
      <c r="I14" s="29" t="e">
        <v>#DIV/0!</v>
      </c>
      <c r="J14" s="29">
        <v>9658</v>
      </c>
      <c r="K14" s="30">
        <f t="shared" si="4"/>
        <v>62.309677419354834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1255.54</v>
      </c>
      <c r="S14" s="30">
        <f t="shared" si="6"/>
        <v>59.645605700712586</v>
      </c>
      <c r="T14" s="33">
        <f t="shared" si="7"/>
        <v>11.487099725526075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1725</v>
      </c>
      <c r="C15" s="30">
        <f t="shared" si="1"/>
        <v>78.911253430924063</v>
      </c>
      <c r="D15" s="29">
        <v>1725</v>
      </c>
      <c r="E15" s="30">
        <f t="shared" si="2"/>
        <v>84.724950884086454</v>
      </c>
      <c r="F15" s="29">
        <v>170</v>
      </c>
      <c r="G15" s="30">
        <f t="shared" si="3"/>
        <v>20</v>
      </c>
      <c r="H15" s="29"/>
      <c r="I15" s="29" t="e">
        <v>#DIV/0!</v>
      </c>
      <c r="J15" s="29">
        <v>17740</v>
      </c>
      <c r="K15" s="30">
        <f t="shared" si="4"/>
        <v>88.7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2382.7000000000003</v>
      </c>
      <c r="S15" s="30">
        <f t="shared" si="6"/>
        <v>77.599739456114648</v>
      </c>
      <c r="T15" s="33">
        <f t="shared" si="7"/>
        <v>14.976115650534256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49</v>
      </c>
      <c r="C16" s="30">
        <f t="shared" si="1"/>
        <v>24.623115577889447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140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88.2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7356</v>
      </c>
      <c r="C17" s="30">
        <f t="shared" si="1"/>
        <v>97.147385103011104</v>
      </c>
      <c r="D17" s="29">
        <v>7356</v>
      </c>
      <c r="E17" s="30">
        <f t="shared" si="2"/>
        <v>97.147385103011104</v>
      </c>
      <c r="F17" s="29">
        <v>733</v>
      </c>
      <c r="G17" s="30">
        <f t="shared" si="3"/>
        <v>40.722222222222221</v>
      </c>
      <c r="H17" s="124"/>
      <c r="I17" s="122" t="e">
        <v>#DIV/0!</v>
      </c>
      <c r="J17" s="29">
        <v>71700</v>
      </c>
      <c r="K17" s="30">
        <f t="shared" si="4"/>
        <v>71.7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9650.85</v>
      </c>
      <c r="S17" s="30">
        <f t="shared" si="6"/>
        <v>68.411781385127952</v>
      </c>
      <c r="T17" s="33">
        <f t="shared" si="7"/>
        <v>15.682239194020152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1343</v>
      </c>
      <c r="C18" s="30">
        <f t="shared" si="1"/>
        <v>99.481481481481481</v>
      </c>
      <c r="D18" s="29">
        <v>1343</v>
      </c>
      <c r="E18" s="30">
        <f t="shared" si="2"/>
        <v>99.481481481481481</v>
      </c>
      <c r="F18" s="29">
        <v>500</v>
      </c>
      <c r="G18" s="30">
        <f t="shared" si="3"/>
        <v>90.909090909090907</v>
      </c>
      <c r="H18" s="124"/>
      <c r="I18" s="122" t="e">
        <v>#DIV/0!</v>
      </c>
      <c r="J18" s="29">
        <v>14163</v>
      </c>
      <c r="K18" s="30">
        <f t="shared" si="4"/>
        <v>83.311764705882354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2066.19</v>
      </c>
      <c r="S18" s="30">
        <f t="shared" si="6"/>
        <v>84.07690742624618</v>
      </c>
      <c r="T18" s="33">
        <f t="shared" si="7"/>
        <v>14.489410939691446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125</v>
      </c>
      <c r="C19" s="30">
        <f t="shared" si="1"/>
        <v>72.674418604651152</v>
      </c>
      <c r="D19" s="29">
        <v>125</v>
      </c>
      <c r="E19" s="30">
        <f t="shared" si="2"/>
        <v>72.674418604651152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50</v>
      </c>
      <c r="C20" s="30">
        <f t="shared" si="1"/>
        <v>37.313432835820898</v>
      </c>
      <c r="D20" s="29">
        <v>50</v>
      </c>
      <c r="E20" s="30">
        <f t="shared" si="2"/>
        <v>37.313432835820898</v>
      </c>
      <c r="F20" s="29">
        <v>50</v>
      </c>
      <c r="G20" s="30">
        <f t="shared" si="3"/>
        <v>29.411764705882355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22.5</v>
      </c>
      <c r="S20" s="30">
        <f t="shared" si="6"/>
        <v>29.411764705882355</v>
      </c>
      <c r="T20" s="33">
        <f t="shared" si="7"/>
        <v>6.0810810810810807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155</v>
      </c>
      <c r="C21" s="30">
        <f t="shared" si="1"/>
        <v>12.137823022709474</v>
      </c>
      <c r="D21" s="29">
        <v>155</v>
      </c>
      <c r="E21" s="30">
        <f t="shared" si="2"/>
        <v>12.137823022709474</v>
      </c>
      <c r="F21" s="29"/>
      <c r="G21" s="30" t="e">
        <f t="shared" si="3"/>
        <v>#DIV/0!</v>
      </c>
      <c r="H21" s="124"/>
      <c r="I21" s="122" t="e">
        <v>#DIV/0!</v>
      </c>
      <c r="J21" s="29">
        <v>1368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177.84</v>
      </c>
      <c r="S21" s="30" t="e">
        <f t="shared" si="6"/>
        <v>#DIV/0!</v>
      </c>
      <c r="T21" s="33">
        <f t="shared" si="7"/>
        <v>1.930944625407166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 t="e">
        <f t="shared" si="7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 t="e">
        <f t="shared" si="7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28022</v>
      </c>
      <c r="C26" s="30">
        <f t="shared" si="1"/>
        <v>76.138463210520584</v>
      </c>
      <c r="D26" s="71">
        <f>SUM(D5:D25)</f>
        <v>27433</v>
      </c>
      <c r="E26" s="70">
        <f>D26/W26*100</f>
        <v>86.692579951965627</v>
      </c>
      <c r="F26" s="71">
        <f>SUM(F5:F25)</f>
        <v>3605</v>
      </c>
      <c r="G26" s="30">
        <f t="shared" si="3"/>
        <v>33.513061262433766</v>
      </c>
      <c r="H26" s="71">
        <f>SUM(H16:H25)</f>
        <v>140</v>
      </c>
      <c r="I26" s="70">
        <v>0</v>
      </c>
      <c r="J26" s="71">
        <f>SUM(J5:J25)</f>
        <v>291274</v>
      </c>
      <c r="K26" s="30">
        <f t="shared" si="4"/>
        <v>62.966099899565187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39576.07</v>
      </c>
      <c r="S26" s="30">
        <f t="shared" si="6"/>
        <v>59.507367797825907</v>
      </c>
      <c r="T26" s="33">
        <f t="shared" si="7"/>
        <v>12.501917487995957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29421</v>
      </c>
      <c r="C27" s="29">
        <v>78.546066155858725</v>
      </c>
      <c r="D27" s="64">
        <v>26832</v>
      </c>
      <c r="E27" s="29">
        <v>83.362848354925902</v>
      </c>
      <c r="F27" s="64">
        <v>7375</v>
      </c>
      <c r="G27" s="29">
        <v>60.135355512067846</v>
      </c>
      <c r="H27" s="64">
        <v>65</v>
      </c>
      <c r="I27" s="29">
        <v>21.666666666666668</v>
      </c>
      <c r="J27" s="64">
        <v>264061</v>
      </c>
      <c r="K27" s="29">
        <v>53.820363040474163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37688</v>
      </c>
      <c r="S27" s="30">
        <v>108</v>
      </c>
      <c r="T27" s="85">
        <v>11.2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-1399</v>
      </c>
      <c r="C28" s="29"/>
      <c r="D28" s="29">
        <f>D26-D27</f>
        <v>601</v>
      </c>
      <c r="E28" s="29"/>
      <c r="F28" s="29">
        <f>F26-F27</f>
        <v>-3770</v>
      </c>
      <c r="G28" s="29">
        <v>6.0189269191117001E-2</v>
      </c>
      <c r="H28" s="29">
        <f>H26-H27</f>
        <v>75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1888.0699999999997</v>
      </c>
      <c r="S28" s="29"/>
      <c r="T28" s="91">
        <f>T26-T27</f>
        <v>1.3019174879959579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95.244893103565474</v>
      </c>
      <c r="C29" s="29"/>
      <c r="D29" s="29">
        <f>D26/D27*100</f>
        <v>102.23986285032795</v>
      </c>
      <c r="E29" s="29"/>
      <c r="F29" s="29">
        <f>F26/F27*100</f>
        <v>48.881355932203391</v>
      </c>
      <c r="G29" s="29"/>
      <c r="H29" s="29">
        <f>H26/H27*100</f>
        <v>215.38461538461539</v>
      </c>
      <c r="I29" s="29"/>
      <c r="J29" s="95">
        <f>J26/J27*100</f>
        <v>110.30557333343431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105.00973784759073</v>
      </c>
      <c r="S29" s="29"/>
      <c r="T29" s="96">
        <f>T26/T27*100</f>
        <v>111.62426328567821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87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88" t="s">
        <v>25</v>
      </c>
      <c r="AA4" s="189" t="s">
        <v>26</v>
      </c>
      <c r="AB4" s="189" t="s">
        <v>27</v>
      </c>
      <c r="AC4" s="189" t="s">
        <v>28</v>
      </c>
      <c r="AD4" s="189" t="s">
        <v>23</v>
      </c>
      <c r="AE4" s="189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90"/>
      <c r="AO4" s="190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1675</v>
      </c>
      <c r="C5" s="30">
        <f>B5/V5*100</f>
        <v>96.597462514417529</v>
      </c>
      <c r="D5" s="31">
        <v>1675</v>
      </c>
      <c r="E5" s="30">
        <f>D5/W5*100</f>
        <v>109.19165580182528</v>
      </c>
      <c r="F5" s="30">
        <v>214</v>
      </c>
      <c r="G5" s="30">
        <f>F5/Z5*100</f>
        <v>28.533333333333331</v>
      </c>
      <c r="H5" s="32"/>
      <c r="I5" s="29" t="e">
        <v>#DIV/0!</v>
      </c>
      <c r="J5" s="30">
        <v>8655</v>
      </c>
      <c r="K5" s="30">
        <f>J5/AB5*100</f>
        <v>34.619999999999997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1221.45</v>
      </c>
      <c r="S5" s="30">
        <f>R5/AF5*100</f>
        <v>32.645997594547644</v>
      </c>
      <c r="T5" s="33">
        <f>R5/AG5*10</f>
        <v>6.8466928251121084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1375</v>
      </c>
      <c r="C6" s="30">
        <f t="shared" ref="C6:C26" si="1">B6/V6*100</f>
        <v>66.010561689870386</v>
      </c>
      <c r="D6" s="46">
        <v>1375</v>
      </c>
      <c r="E6" s="30">
        <f t="shared" ref="E6:E25" si="2">D6/W6*100</f>
        <v>76.473859844271402</v>
      </c>
      <c r="F6" s="29">
        <v>120</v>
      </c>
      <c r="G6" s="30">
        <f t="shared" ref="G6:G26" si="3">F6/Z6*100</f>
        <v>17.142857142857142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1490.5</v>
      </c>
      <c r="S6" s="30">
        <f t="shared" ref="S6:S26" si="6">R6/AF6*100</f>
        <v>33.607666290868096</v>
      </c>
      <c r="T6" s="33">
        <f t="shared" ref="T6:T26" si="7">R6/AG6*10</f>
        <v>6.7260830324909744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1087</v>
      </c>
      <c r="C7" s="30">
        <f t="shared" si="1"/>
        <v>70.999346832135856</v>
      </c>
      <c r="D7" s="46">
        <v>670</v>
      </c>
      <c r="E7" s="30">
        <f t="shared" si="2"/>
        <v>101.36157337367624</v>
      </c>
      <c r="F7" s="29">
        <v>193</v>
      </c>
      <c r="G7" s="30">
        <f t="shared" si="3"/>
        <v>24.125</v>
      </c>
      <c r="H7" s="34"/>
      <c r="I7" s="29" t="e">
        <v>#DIV/0!</v>
      </c>
      <c r="J7" s="29">
        <v>10141</v>
      </c>
      <c r="K7" s="30">
        <f t="shared" si="4"/>
        <v>45.071111111111115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1405.18</v>
      </c>
      <c r="S7" s="30">
        <f t="shared" si="6"/>
        <v>41.659650163059595</v>
      </c>
      <c r="T7" s="33">
        <f t="shared" si="7"/>
        <v>10.661456752655539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1612</v>
      </c>
      <c r="C8" s="30">
        <f t="shared" si="1"/>
        <v>95.27186761229315</v>
      </c>
      <c r="D8" s="29">
        <v>1612</v>
      </c>
      <c r="E8" s="30">
        <f t="shared" si="2"/>
        <v>95.27186761229315</v>
      </c>
      <c r="F8" s="29">
        <v>131</v>
      </c>
      <c r="G8" s="30">
        <f t="shared" si="3"/>
        <v>32.75</v>
      </c>
      <c r="H8" s="34"/>
      <c r="I8" s="29" t="e">
        <v>#DIV/0!</v>
      </c>
      <c r="J8" s="29">
        <v>17619</v>
      </c>
      <c r="K8" s="30">
        <f t="shared" si="4"/>
        <v>54.212307692307689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2349.42</v>
      </c>
      <c r="S8" s="30">
        <f t="shared" si="6"/>
        <v>51.783557416795247</v>
      </c>
      <c r="T8" s="33">
        <f t="shared" si="7"/>
        <v>14.001311084624552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1420</v>
      </c>
      <c r="C9" s="30">
        <f t="shared" si="1"/>
        <v>58.774834437086085</v>
      </c>
      <c r="D9" s="51">
        <v>1333</v>
      </c>
      <c r="E9" s="30">
        <f t="shared" si="2"/>
        <v>63.026004728132392</v>
      </c>
      <c r="F9" s="51">
        <v>170</v>
      </c>
      <c r="G9" s="30">
        <f t="shared" si="3"/>
        <v>42.5</v>
      </c>
      <c r="H9" s="52"/>
      <c r="I9" s="29" t="e">
        <v>#DIV/0!</v>
      </c>
      <c r="J9" s="51">
        <v>22189</v>
      </c>
      <c r="K9" s="30">
        <f t="shared" si="4"/>
        <v>61.636111111111113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2961.07</v>
      </c>
      <c r="S9" s="30">
        <f t="shared" si="6"/>
        <v>60.111043442955747</v>
      </c>
      <c r="T9" s="33">
        <f t="shared" si="7"/>
        <v>14.167799043062201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3285</v>
      </c>
      <c r="C10" s="30">
        <f t="shared" si="1"/>
        <v>85.546875</v>
      </c>
      <c r="D10" s="29">
        <v>3285</v>
      </c>
      <c r="E10" s="30">
        <f t="shared" si="2"/>
        <v>87.834224598930476</v>
      </c>
      <c r="F10" s="29">
        <v>21</v>
      </c>
      <c r="G10" s="30">
        <f t="shared" si="3"/>
        <v>1.4000000000000001</v>
      </c>
      <c r="H10" s="34"/>
      <c r="I10" s="29" t="e">
        <v>#DIV/0!</v>
      </c>
      <c r="J10" s="29">
        <v>48396</v>
      </c>
      <c r="K10" s="30">
        <f t="shared" si="4"/>
        <v>92.926267281105993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6300.93</v>
      </c>
      <c r="S10" s="30">
        <f t="shared" si="6"/>
        <v>84.628495446853094</v>
      </c>
      <c r="T10" s="33">
        <f t="shared" si="7"/>
        <v>14.561890455280794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455</v>
      </c>
      <c r="C11" s="30">
        <f t="shared" si="1"/>
        <v>36.197295147175815</v>
      </c>
      <c r="D11" s="29">
        <v>455</v>
      </c>
      <c r="E11" s="30">
        <f t="shared" si="2"/>
        <v>41.139240506329116</v>
      </c>
      <c r="F11" s="29"/>
      <c r="G11" s="30">
        <f t="shared" si="3"/>
        <v>0</v>
      </c>
      <c r="H11" s="34"/>
      <c r="I11" s="29" t="e">
        <v>#DIV/0!</v>
      </c>
      <c r="J11" s="29">
        <v>4074</v>
      </c>
      <c r="K11" s="30">
        <f t="shared" si="4"/>
        <v>41.677749360613809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529.62</v>
      </c>
      <c r="S11" s="30">
        <f t="shared" si="6"/>
        <v>37.675262315489952</v>
      </c>
      <c r="T11" s="33">
        <f t="shared" si="7"/>
        <v>8.2624024960998437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3260</v>
      </c>
      <c r="C12" s="30">
        <f t="shared" si="1"/>
        <v>68.101107165239199</v>
      </c>
      <c r="D12" s="29">
        <v>3260</v>
      </c>
      <c r="E12" s="30">
        <f t="shared" si="2"/>
        <v>93.812949640287769</v>
      </c>
      <c r="F12" s="29">
        <v>990</v>
      </c>
      <c r="G12" s="30">
        <f t="shared" si="3"/>
        <v>99</v>
      </c>
      <c r="H12" s="34"/>
      <c r="I12" s="29" t="e">
        <v>#DIV/0!</v>
      </c>
      <c r="J12" s="29">
        <v>29500</v>
      </c>
      <c r="K12" s="30">
        <f t="shared" si="4"/>
        <v>56.008475316400421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4280.5</v>
      </c>
      <c r="S12" s="30">
        <f t="shared" si="6"/>
        <v>56.942911289316292</v>
      </c>
      <c r="T12" s="33">
        <f t="shared" si="7"/>
        <v>13.231839258114375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2472</v>
      </c>
      <c r="C13" s="30">
        <f t="shared" si="1"/>
        <v>80.705190989226253</v>
      </c>
      <c r="D13" s="29">
        <v>2382</v>
      </c>
      <c r="E13" s="30">
        <f t="shared" si="2"/>
        <v>145.2439024390244</v>
      </c>
      <c r="F13" s="29">
        <v>480</v>
      </c>
      <c r="G13" s="30">
        <f t="shared" si="3"/>
        <v>44.158233670653175</v>
      </c>
      <c r="H13" s="34"/>
      <c r="I13" s="29" t="e">
        <v>#DIV/0!</v>
      </c>
      <c r="J13" s="29">
        <v>27800</v>
      </c>
      <c r="K13" s="30">
        <f t="shared" si="4"/>
        <v>58.448794230809668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3830</v>
      </c>
      <c r="S13" s="30">
        <f t="shared" si="6"/>
        <v>55.568935949184159</v>
      </c>
      <c r="T13" s="33">
        <f t="shared" si="7"/>
        <v>12.611129404017124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874</v>
      </c>
      <c r="C14" s="30">
        <f t="shared" si="1"/>
        <v>53.130699088145896</v>
      </c>
      <c r="D14" s="29">
        <v>874</v>
      </c>
      <c r="E14" s="30">
        <f t="shared" si="2"/>
        <v>60.192837465564743</v>
      </c>
      <c r="F14" s="34"/>
      <c r="G14" s="30">
        <f t="shared" si="3"/>
        <v>0</v>
      </c>
      <c r="H14" s="34"/>
      <c r="I14" s="29" t="e">
        <v>#DIV/0!</v>
      </c>
      <c r="J14" s="29">
        <v>10178</v>
      </c>
      <c r="K14" s="30">
        <f t="shared" si="4"/>
        <v>65.664516129032251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1323.14</v>
      </c>
      <c r="S14" s="30">
        <f t="shared" si="6"/>
        <v>62.857007125890739</v>
      </c>
      <c r="T14" s="33">
        <f t="shared" si="7"/>
        <v>12.105580969807869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1755</v>
      </c>
      <c r="C15" s="30">
        <f t="shared" si="1"/>
        <v>80.283623055809699</v>
      </c>
      <c r="D15" s="29">
        <v>1755</v>
      </c>
      <c r="E15" s="30">
        <f t="shared" si="2"/>
        <v>86.198428290766202</v>
      </c>
      <c r="F15" s="29">
        <v>194</v>
      </c>
      <c r="G15" s="30">
        <f t="shared" si="3"/>
        <v>22.823529411764707</v>
      </c>
      <c r="H15" s="29"/>
      <c r="I15" s="29" t="e">
        <v>#DIV/0!</v>
      </c>
      <c r="J15" s="29">
        <v>18312</v>
      </c>
      <c r="K15" s="30">
        <f t="shared" si="4"/>
        <v>91.56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2467.86</v>
      </c>
      <c r="S15" s="30">
        <f t="shared" si="6"/>
        <v>80.373229115779182</v>
      </c>
      <c r="T15" s="33">
        <f t="shared" si="7"/>
        <v>15.511376492771841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49</v>
      </c>
      <c r="C16" s="30">
        <f t="shared" si="1"/>
        <v>24.623115577889447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140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88.2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7531</v>
      </c>
      <c r="C17" s="30">
        <f t="shared" si="1"/>
        <v>99.458531431590075</v>
      </c>
      <c r="D17" s="29">
        <v>7531</v>
      </c>
      <c r="E17" s="30">
        <f t="shared" si="2"/>
        <v>99.458531431590075</v>
      </c>
      <c r="F17" s="29">
        <v>784</v>
      </c>
      <c r="G17" s="30">
        <f t="shared" si="3"/>
        <v>43.55555555555555</v>
      </c>
      <c r="H17" s="124"/>
      <c r="I17" s="122" t="e">
        <v>#DIV/0!</v>
      </c>
      <c r="J17" s="29">
        <v>73420</v>
      </c>
      <c r="K17" s="30">
        <f t="shared" si="4"/>
        <v>73.42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9897.4</v>
      </c>
      <c r="S17" s="30">
        <f t="shared" si="6"/>
        <v>70.159495286028204</v>
      </c>
      <c r="T17" s="33">
        <f t="shared" si="7"/>
        <v>16.082872928176794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1343</v>
      </c>
      <c r="C18" s="30">
        <f t="shared" si="1"/>
        <v>99.481481481481481</v>
      </c>
      <c r="D18" s="29">
        <v>1343</v>
      </c>
      <c r="E18" s="30">
        <f t="shared" si="2"/>
        <v>99.481481481481481</v>
      </c>
      <c r="F18" s="29">
        <v>550</v>
      </c>
      <c r="G18" s="30">
        <f t="shared" si="3"/>
        <v>100</v>
      </c>
      <c r="H18" s="124"/>
      <c r="I18" s="122" t="e">
        <v>#DIV/0!</v>
      </c>
      <c r="J18" s="29">
        <v>14363</v>
      </c>
      <c r="K18" s="30">
        <f t="shared" si="4"/>
        <v>84.488235294117644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2114.69</v>
      </c>
      <c r="S18" s="30">
        <f t="shared" si="6"/>
        <v>86.050457782299077</v>
      </c>
      <c r="T18" s="33">
        <f t="shared" si="7"/>
        <v>14.829523141654979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125</v>
      </c>
      <c r="C19" s="30">
        <f t="shared" si="1"/>
        <v>72.674418604651152</v>
      </c>
      <c r="D19" s="29">
        <v>125</v>
      </c>
      <c r="E19" s="30">
        <f t="shared" si="2"/>
        <v>72.674418604651152</v>
      </c>
      <c r="F19" s="29">
        <v>25</v>
      </c>
      <c r="G19" s="30">
        <f t="shared" si="3"/>
        <v>10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134.75</v>
      </c>
      <c r="S19" s="30">
        <f t="shared" si="6"/>
        <v>32.352941176470587</v>
      </c>
      <c r="T19" s="33">
        <f t="shared" si="7"/>
        <v>12.476851851851851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50</v>
      </c>
      <c r="C20" s="30">
        <f t="shared" si="1"/>
        <v>37.313432835820898</v>
      </c>
      <c r="D20" s="29">
        <v>50</v>
      </c>
      <c r="E20" s="30">
        <f t="shared" si="2"/>
        <v>37.313432835820898</v>
      </c>
      <c r="F20" s="29">
        <v>50</v>
      </c>
      <c r="G20" s="30">
        <f t="shared" si="3"/>
        <v>29.411764705882355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22.5</v>
      </c>
      <c r="S20" s="30">
        <f t="shared" si="6"/>
        <v>29.411764705882355</v>
      </c>
      <c r="T20" s="33">
        <f t="shared" si="7"/>
        <v>6.0810810810810807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166</v>
      </c>
      <c r="C21" s="30">
        <f t="shared" si="1"/>
        <v>12.999216914643696</v>
      </c>
      <c r="D21" s="29">
        <v>166</v>
      </c>
      <c r="E21" s="30">
        <f t="shared" si="2"/>
        <v>12.999216914643696</v>
      </c>
      <c r="F21" s="29"/>
      <c r="G21" s="30" t="e">
        <f t="shared" si="3"/>
        <v>#DIV/0!</v>
      </c>
      <c r="H21" s="124"/>
      <c r="I21" s="122" t="e">
        <v>#DIV/0!</v>
      </c>
      <c r="J21" s="29">
        <v>1470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191.1</v>
      </c>
      <c r="S21" s="30" t="e">
        <f t="shared" si="6"/>
        <v>#DIV/0!</v>
      </c>
      <c r="T21" s="33">
        <f t="shared" si="7"/>
        <v>2.0749185667752443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 t="e">
        <f t="shared" si="7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 t="e">
        <f t="shared" si="7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28534</v>
      </c>
      <c r="C26" s="30">
        <f t="shared" si="1"/>
        <v>77.529616346049352</v>
      </c>
      <c r="D26" s="71">
        <f>SUM(D5:D25)</f>
        <v>27915</v>
      </c>
      <c r="E26" s="70">
        <f>D26/W26*100</f>
        <v>88.215775502464922</v>
      </c>
      <c r="F26" s="71">
        <f>SUM(F5:F25)</f>
        <v>3922</v>
      </c>
      <c r="G26" s="30">
        <f t="shared" si="3"/>
        <v>36.459979548201169</v>
      </c>
      <c r="H26" s="71">
        <f>SUM(H16:H25)</f>
        <v>140</v>
      </c>
      <c r="I26" s="70">
        <v>0</v>
      </c>
      <c r="J26" s="71">
        <f>SUM(J5:J25)</f>
        <v>298117</v>
      </c>
      <c r="K26" s="30">
        <f t="shared" si="4"/>
        <v>64.445384084259743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40608.310000000005</v>
      </c>
      <c r="S26" s="30">
        <f t="shared" si="6"/>
        <v>61.059464439448682</v>
      </c>
      <c r="T26" s="33">
        <f t="shared" si="7"/>
        <v>12.827997851908012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29790</v>
      </c>
      <c r="C27" s="29">
        <v>79.531195771150919</v>
      </c>
      <c r="D27" s="64">
        <v>27167</v>
      </c>
      <c r="E27" s="29">
        <v>84.40364122161121</v>
      </c>
      <c r="F27" s="64">
        <v>7748</v>
      </c>
      <c r="G27" s="29">
        <v>63.176777560339204</v>
      </c>
      <c r="H27" s="64">
        <v>75</v>
      </c>
      <c r="I27" s="29">
        <v>25</v>
      </c>
      <c r="J27" s="64">
        <v>268174</v>
      </c>
      <c r="K27" s="29">
        <v>54.658666134022504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38396.469999999994</v>
      </c>
      <c r="S27" s="30">
        <v>110.16784926275437</v>
      </c>
      <c r="T27" s="85">
        <v>11.411558236989922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-1256</v>
      </c>
      <c r="C28" s="29"/>
      <c r="D28" s="29">
        <f>D26-D27</f>
        <v>748</v>
      </c>
      <c r="E28" s="29"/>
      <c r="F28" s="29">
        <f>F26-F27</f>
        <v>-3826</v>
      </c>
      <c r="G28" s="29">
        <v>6.0189269191117001E-2</v>
      </c>
      <c r="H28" s="29">
        <f>H26-H27</f>
        <v>65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2211.8400000000111</v>
      </c>
      <c r="S28" s="29"/>
      <c r="T28" s="91">
        <f>T26-T27</f>
        <v>1.4164396149180902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95.783820073850293</v>
      </c>
      <c r="C29" s="29"/>
      <c r="D29" s="29">
        <f>D26/D27*100</f>
        <v>102.75334044981044</v>
      </c>
      <c r="E29" s="29"/>
      <c r="F29" s="29">
        <f>F26/F27*100</f>
        <v>50.619514713474445</v>
      </c>
      <c r="G29" s="29"/>
      <c r="H29" s="29">
        <f>H26/H27*100</f>
        <v>186.66666666666666</v>
      </c>
      <c r="I29" s="29"/>
      <c r="J29" s="95">
        <f>J26/J27*100</f>
        <v>111.16551194373803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105.7605295486799</v>
      </c>
      <c r="S29" s="29"/>
      <c r="T29" s="96">
        <f>T26/T27*100</f>
        <v>112.4123242900061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.74803149606299213" header="0.31496062992125984" footer="0.31496062992125984"/>
  <pageSetup paperSize="9" scale="7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88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92" t="s">
        <v>25</v>
      </c>
      <c r="AA4" s="193" t="s">
        <v>26</v>
      </c>
      <c r="AB4" s="193" t="s">
        <v>27</v>
      </c>
      <c r="AC4" s="193" t="s">
        <v>28</v>
      </c>
      <c r="AD4" s="193" t="s">
        <v>23</v>
      </c>
      <c r="AE4" s="193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91"/>
      <c r="AO4" s="191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1675</v>
      </c>
      <c r="C5" s="30">
        <f>B5/V5*100</f>
        <v>96.597462514417529</v>
      </c>
      <c r="D5" s="31">
        <v>1675</v>
      </c>
      <c r="E5" s="30">
        <f>D5/W5*100</f>
        <v>109.19165580182528</v>
      </c>
      <c r="F5" s="30">
        <v>214</v>
      </c>
      <c r="G5" s="30">
        <f>F5/Z5*100</f>
        <v>28.533333333333331</v>
      </c>
      <c r="H5" s="32"/>
      <c r="I5" s="29" t="e">
        <v>#DIV/0!</v>
      </c>
      <c r="J5" s="30">
        <v>8655</v>
      </c>
      <c r="K5" s="30">
        <f>J5/AB5*100</f>
        <v>34.619999999999997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1221.45</v>
      </c>
      <c r="S5" s="30">
        <f>R5/AF5*100</f>
        <v>32.645997594547644</v>
      </c>
      <c r="T5" s="33">
        <f>R5/AG5*10</f>
        <v>6.8466928251121084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1375</v>
      </c>
      <c r="C6" s="30">
        <f t="shared" ref="C6:C26" si="1">B6/V6*100</f>
        <v>66.010561689870386</v>
      </c>
      <c r="D6" s="46">
        <v>1375</v>
      </c>
      <c r="E6" s="30">
        <f t="shared" ref="E6:E25" si="2">D6/W6*100</f>
        <v>76.473859844271402</v>
      </c>
      <c r="F6" s="29">
        <v>120</v>
      </c>
      <c r="G6" s="30">
        <f t="shared" ref="G6:G26" si="3">F6/Z6*100</f>
        <v>17.142857142857142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1490.5</v>
      </c>
      <c r="S6" s="30">
        <f t="shared" ref="S6:S26" si="6">R6/AF6*100</f>
        <v>33.607666290868096</v>
      </c>
      <c r="T6" s="33">
        <f t="shared" ref="T6:T26" si="7">R6/AG6*10</f>
        <v>6.7260830324909744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1087</v>
      </c>
      <c r="C7" s="30">
        <f t="shared" si="1"/>
        <v>70.999346832135856</v>
      </c>
      <c r="D7" s="46">
        <v>670</v>
      </c>
      <c r="E7" s="30">
        <f t="shared" si="2"/>
        <v>101.36157337367624</v>
      </c>
      <c r="F7" s="29">
        <v>193</v>
      </c>
      <c r="G7" s="30">
        <f t="shared" si="3"/>
        <v>24.125</v>
      </c>
      <c r="H7" s="34"/>
      <c r="I7" s="29" t="e">
        <v>#DIV/0!</v>
      </c>
      <c r="J7" s="29">
        <v>10141</v>
      </c>
      <c r="K7" s="30">
        <f t="shared" si="4"/>
        <v>45.071111111111115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1405.18</v>
      </c>
      <c r="S7" s="30">
        <f t="shared" si="6"/>
        <v>41.659650163059595</v>
      </c>
      <c r="T7" s="33">
        <f t="shared" si="7"/>
        <v>10.661456752655539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1612</v>
      </c>
      <c r="C8" s="30">
        <f t="shared" si="1"/>
        <v>95.27186761229315</v>
      </c>
      <c r="D8" s="29">
        <v>1612</v>
      </c>
      <c r="E8" s="30">
        <f t="shared" si="2"/>
        <v>95.27186761229315</v>
      </c>
      <c r="F8" s="29">
        <v>131</v>
      </c>
      <c r="G8" s="30">
        <f t="shared" si="3"/>
        <v>32.75</v>
      </c>
      <c r="H8" s="34"/>
      <c r="I8" s="29" t="e">
        <v>#DIV/0!</v>
      </c>
      <c r="J8" s="29">
        <v>17619</v>
      </c>
      <c r="K8" s="30">
        <f t="shared" si="4"/>
        <v>54.212307692307689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2349.42</v>
      </c>
      <c r="S8" s="30">
        <f t="shared" si="6"/>
        <v>51.783557416795247</v>
      </c>
      <c r="T8" s="33">
        <f t="shared" si="7"/>
        <v>14.001311084624552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1420</v>
      </c>
      <c r="C9" s="30">
        <f t="shared" si="1"/>
        <v>58.774834437086085</v>
      </c>
      <c r="D9" s="51">
        <v>1333</v>
      </c>
      <c r="E9" s="30">
        <f t="shared" si="2"/>
        <v>63.026004728132392</v>
      </c>
      <c r="F9" s="51">
        <v>170</v>
      </c>
      <c r="G9" s="30">
        <f t="shared" si="3"/>
        <v>42.5</v>
      </c>
      <c r="H9" s="52"/>
      <c r="I9" s="29" t="e">
        <v>#DIV/0!</v>
      </c>
      <c r="J9" s="51">
        <v>22189</v>
      </c>
      <c r="K9" s="30">
        <f t="shared" si="4"/>
        <v>61.636111111111113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2961.07</v>
      </c>
      <c r="S9" s="30">
        <f t="shared" si="6"/>
        <v>60.111043442955747</v>
      </c>
      <c r="T9" s="33">
        <f t="shared" si="7"/>
        <v>14.167799043062201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3285</v>
      </c>
      <c r="C10" s="30">
        <f t="shared" si="1"/>
        <v>85.546875</v>
      </c>
      <c r="D10" s="29">
        <v>3285</v>
      </c>
      <c r="E10" s="30">
        <f t="shared" si="2"/>
        <v>87.834224598930476</v>
      </c>
      <c r="F10" s="29">
        <v>21</v>
      </c>
      <c r="G10" s="30">
        <f t="shared" si="3"/>
        <v>1.4000000000000001</v>
      </c>
      <c r="H10" s="34"/>
      <c r="I10" s="29" t="e">
        <v>#DIV/0!</v>
      </c>
      <c r="J10" s="29">
        <v>48396</v>
      </c>
      <c r="K10" s="30">
        <f t="shared" si="4"/>
        <v>92.926267281105993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6300.93</v>
      </c>
      <c r="S10" s="30">
        <f t="shared" si="6"/>
        <v>84.628495446853094</v>
      </c>
      <c r="T10" s="33">
        <f t="shared" si="7"/>
        <v>14.561890455280794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455</v>
      </c>
      <c r="C11" s="30">
        <f t="shared" si="1"/>
        <v>36.197295147175815</v>
      </c>
      <c r="D11" s="29">
        <v>455</v>
      </c>
      <c r="E11" s="30">
        <f t="shared" si="2"/>
        <v>41.139240506329116</v>
      </c>
      <c r="F11" s="29"/>
      <c r="G11" s="30">
        <f t="shared" si="3"/>
        <v>0</v>
      </c>
      <c r="H11" s="34"/>
      <c r="I11" s="29" t="e">
        <v>#DIV/0!</v>
      </c>
      <c r="J11" s="29">
        <v>4074</v>
      </c>
      <c r="K11" s="30">
        <f t="shared" si="4"/>
        <v>41.677749360613809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529.62</v>
      </c>
      <c r="S11" s="30">
        <f t="shared" si="6"/>
        <v>37.675262315489952</v>
      </c>
      <c r="T11" s="33">
        <f t="shared" si="7"/>
        <v>8.2624024960998437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3260</v>
      </c>
      <c r="C12" s="30">
        <f t="shared" si="1"/>
        <v>68.101107165239199</v>
      </c>
      <c r="D12" s="29">
        <v>3260</v>
      </c>
      <c r="E12" s="30">
        <f t="shared" si="2"/>
        <v>93.812949640287769</v>
      </c>
      <c r="F12" s="29">
        <v>990</v>
      </c>
      <c r="G12" s="30">
        <f t="shared" si="3"/>
        <v>99</v>
      </c>
      <c r="H12" s="34"/>
      <c r="I12" s="29" t="e">
        <v>#DIV/0!</v>
      </c>
      <c r="J12" s="29">
        <v>29500</v>
      </c>
      <c r="K12" s="30">
        <f t="shared" si="4"/>
        <v>56.008475316400421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4280.5</v>
      </c>
      <c r="S12" s="30">
        <f t="shared" si="6"/>
        <v>56.942911289316292</v>
      </c>
      <c r="T12" s="33">
        <f t="shared" si="7"/>
        <v>13.231839258114375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2472</v>
      </c>
      <c r="C13" s="30">
        <f t="shared" si="1"/>
        <v>80.705190989226253</v>
      </c>
      <c r="D13" s="29">
        <v>2382</v>
      </c>
      <c r="E13" s="30">
        <f t="shared" si="2"/>
        <v>145.2439024390244</v>
      </c>
      <c r="F13" s="29">
        <v>547</v>
      </c>
      <c r="G13" s="30">
        <f t="shared" si="3"/>
        <v>50.321987120515175</v>
      </c>
      <c r="H13" s="34"/>
      <c r="I13" s="29" t="e">
        <v>#DIV/0!</v>
      </c>
      <c r="J13" s="29">
        <v>27800</v>
      </c>
      <c r="K13" s="30">
        <f t="shared" si="4"/>
        <v>58.448794230809668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3860.15</v>
      </c>
      <c r="S13" s="30">
        <f t="shared" si="6"/>
        <v>56.006378095102683</v>
      </c>
      <c r="T13" s="33">
        <f t="shared" si="7"/>
        <v>12.710405004939085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874</v>
      </c>
      <c r="C14" s="30">
        <f t="shared" si="1"/>
        <v>53.130699088145896</v>
      </c>
      <c r="D14" s="29">
        <v>874</v>
      </c>
      <c r="E14" s="30">
        <f t="shared" si="2"/>
        <v>60.192837465564743</v>
      </c>
      <c r="F14" s="34"/>
      <c r="G14" s="30">
        <f t="shared" si="3"/>
        <v>0</v>
      </c>
      <c r="H14" s="34"/>
      <c r="I14" s="29" t="e">
        <v>#DIV/0!</v>
      </c>
      <c r="J14" s="29">
        <v>10178</v>
      </c>
      <c r="K14" s="30">
        <f t="shared" si="4"/>
        <v>65.664516129032251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1323.14</v>
      </c>
      <c r="S14" s="30">
        <f t="shared" si="6"/>
        <v>62.857007125890739</v>
      </c>
      <c r="T14" s="33">
        <f t="shared" si="7"/>
        <v>12.105580969807869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1755</v>
      </c>
      <c r="C15" s="30">
        <f t="shared" si="1"/>
        <v>80.283623055809699</v>
      </c>
      <c r="D15" s="29">
        <v>1755</v>
      </c>
      <c r="E15" s="30">
        <f t="shared" si="2"/>
        <v>86.198428290766202</v>
      </c>
      <c r="F15" s="29">
        <v>194</v>
      </c>
      <c r="G15" s="30">
        <f t="shared" si="3"/>
        <v>22.823529411764707</v>
      </c>
      <c r="H15" s="29"/>
      <c r="I15" s="29" t="e">
        <v>#DIV/0!</v>
      </c>
      <c r="J15" s="29">
        <v>18312</v>
      </c>
      <c r="K15" s="30">
        <f t="shared" si="4"/>
        <v>91.56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2467.86</v>
      </c>
      <c r="S15" s="30">
        <f t="shared" si="6"/>
        <v>80.373229115779182</v>
      </c>
      <c r="T15" s="33">
        <f t="shared" si="7"/>
        <v>15.511376492771841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49</v>
      </c>
      <c r="C16" s="30">
        <f t="shared" si="1"/>
        <v>24.623115577889447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144</v>
      </c>
      <c r="I16" s="29">
        <f>H16/AA16*100</f>
        <v>41.142857142857139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90.72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7531</v>
      </c>
      <c r="C17" s="30">
        <f t="shared" si="1"/>
        <v>99.458531431590075</v>
      </c>
      <c r="D17" s="29">
        <v>7531</v>
      </c>
      <c r="E17" s="30">
        <f t="shared" si="2"/>
        <v>99.458531431590075</v>
      </c>
      <c r="F17" s="29">
        <v>784</v>
      </c>
      <c r="G17" s="30">
        <f t="shared" si="3"/>
        <v>43.55555555555555</v>
      </c>
      <c r="H17" s="124"/>
      <c r="I17" s="122" t="e">
        <v>#DIV/0!</v>
      </c>
      <c r="J17" s="29">
        <v>73420</v>
      </c>
      <c r="K17" s="30">
        <f t="shared" si="4"/>
        <v>73.42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9897.4</v>
      </c>
      <c r="S17" s="30">
        <f t="shared" si="6"/>
        <v>70.159495286028204</v>
      </c>
      <c r="T17" s="33">
        <f t="shared" si="7"/>
        <v>16.082872928176794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1343</v>
      </c>
      <c r="C18" s="30">
        <f t="shared" si="1"/>
        <v>99.481481481481481</v>
      </c>
      <c r="D18" s="29">
        <v>1343</v>
      </c>
      <c r="E18" s="30">
        <f t="shared" si="2"/>
        <v>99.481481481481481</v>
      </c>
      <c r="F18" s="29">
        <v>550</v>
      </c>
      <c r="G18" s="30">
        <f t="shared" si="3"/>
        <v>100</v>
      </c>
      <c r="H18" s="124"/>
      <c r="I18" s="122" t="e">
        <v>#DIV/0!</v>
      </c>
      <c r="J18" s="29">
        <v>14363</v>
      </c>
      <c r="K18" s="30">
        <f t="shared" si="4"/>
        <v>84.488235294117644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2114.69</v>
      </c>
      <c r="S18" s="30">
        <f t="shared" si="6"/>
        <v>86.050457782299077</v>
      </c>
      <c r="T18" s="33">
        <f t="shared" si="7"/>
        <v>14.829523141654979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125</v>
      </c>
      <c r="C19" s="30">
        <f t="shared" si="1"/>
        <v>72.674418604651152</v>
      </c>
      <c r="D19" s="29">
        <v>125</v>
      </c>
      <c r="E19" s="30">
        <f t="shared" si="2"/>
        <v>72.674418604651152</v>
      </c>
      <c r="F19" s="29">
        <v>25</v>
      </c>
      <c r="G19" s="30">
        <f t="shared" si="3"/>
        <v>10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134.75</v>
      </c>
      <c r="S19" s="30">
        <f t="shared" si="6"/>
        <v>32.352941176470587</v>
      </c>
      <c r="T19" s="33">
        <f t="shared" si="7"/>
        <v>12.476851851851851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50</v>
      </c>
      <c r="C20" s="30">
        <f t="shared" si="1"/>
        <v>37.313432835820898</v>
      </c>
      <c r="D20" s="29">
        <v>50</v>
      </c>
      <c r="E20" s="30">
        <f t="shared" si="2"/>
        <v>37.313432835820898</v>
      </c>
      <c r="F20" s="29">
        <v>50</v>
      </c>
      <c r="G20" s="30">
        <f t="shared" si="3"/>
        <v>29.411764705882355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22.5</v>
      </c>
      <c r="S20" s="30">
        <f t="shared" si="6"/>
        <v>29.411764705882355</v>
      </c>
      <c r="T20" s="33">
        <f t="shared" si="7"/>
        <v>6.0810810810810807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166</v>
      </c>
      <c r="C21" s="30">
        <f t="shared" si="1"/>
        <v>12.999216914643696</v>
      </c>
      <c r="D21" s="29">
        <v>166</v>
      </c>
      <c r="E21" s="30">
        <f t="shared" si="2"/>
        <v>12.999216914643696</v>
      </c>
      <c r="F21" s="29"/>
      <c r="G21" s="30" t="e">
        <f t="shared" si="3"/>
        <v>#DIV/0!</v>
      </c>
      <c r="H21" s="124"/>
      <c r="I21" s="122" t="e">
        <v>#DIV/0!</v>
      </c>
      <c r="J21" s="29">
        <v>1470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191.1</v>
      </c>
      <c r="S21" s="30" t="e">
        <f t="shared" si="6"/>
        <v>#DIV/0!</v>
      </c>
      <c r="T21" s="33">
        <f t="shared" si="7"/>
        <v>2.0749185667752443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 t="e">
        <f t="shared" si="7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 t="e">
        <f t="shared" si="7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28534</v>
      </c>
      <c r="C26" s="30">
        <f t="shared" si="1"/>
        <v>77.529616346049352</v>
      </c>
      <c r="D26" s="71">
        <f>SUM(D5:D25)</f>
        <v>27915</v>
      </c>
      <c r="E26" s="70">
        <f>D26/W26*100</f>
        <v>88.215775502464922</v>
      </c>
      <c r="F26" s="71">
        <f>SUM(F5:F25)</f>
        <v>3989</v>
      </c>
      <c r="G26" s="30">
        <f t="shared" si="3"/>
        <v>37.082829785256109</v>
      </c>
      <c r="H26" s="71">
        <f>SUM(H16:H25)</f>
        <v>144</v>
      </c>
      <c r="I26" s="70">
        <v>0</v>
      </c>
      <c r="J26" s="71">
        <f>SUM(J5:J25)</f>
        <v>298117</v>
      </c>
      <c r="K26" s="30">
        <f t="shared" si="4"/>
        <v>64.445384084259743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40640.980000000003</v>
      </c>
      <c r="S26" s="30">
        <f t="shared" si="6"/>
        <v>61.108587702722552</v>
      </c>
      <c r="T26" s="33">
        <f t="shared" si="7"/>
        <v>12.83831817033106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29790</v>
      </c>
      <c r="C27" s="29">
        <v>79.531195771150919</v>
      </c>
      <c r="D27" s="64">
        <v>27167</v>
      </c>
      <c r="E27" s="29">
        <v>84.40364122161121</v>
      </c>
      <c r="F27" s="64">
        <v>7748</v>
      </c>
      <c r="G27" s="29">
        <v>63.176777560339204</v>
      </c>
      <c r="H27" s="64">
        <v>75</v>
      </c>
      <c r="I27" s="29">
        <v>25</v>
      </c>
      <c r="J27" s="64">
        <v>268174</v>
      </c>
      <c r="K27" s="29">
        <v>54.658666134022504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38396.469999999994</v>
      </c>
      <c r="S27" s="30">
        <v>110.16784926275437</v>
      </c>
      <c r="T27" s="85">
        <v>11.411558236989922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-1256</v>
      </c>
      <c r="C28" s="29"/>
      <c r="D28" s="29">
        <f>D26-D27</f>
        <v>748</v>
      </c>
      <c r="E28" s="29"/>
      <c r="F28" s="29">
        <f>F26-F27</f>
        <v>-3759</v>
      </c>
      <c r="G28" s="29">
        <v>6.0189269191117001E-2</v>
      </c>
      <c r="H28" s="29">
        <f>H26-H27</f>
        <v>69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2244.5100000000093</v>
      </c>
      <c r="S28" s="29"/>
      <c r="T28" s="91">
        <f>T26-T27</f>
        <v>1.4267599333411383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95.783820073850293</v>
      </c>
      <c r="C29" s="29"/>
      <c r="D29" s="29">
        <f>D26/D27*100</f>
        <v>102.75334044981044</v>
      </c>
      <c r="E29" s="29"/>
      <c r="F29" s="29">
        <f>F26/F27*100</f>
        <v>51.484254001032525</v>
      </c>
      <c r="G29" s="29"/>
      <c r="H29" s="29">
        <f>H26/H27*100</f>
        <v>192</v>
      </c>
      <c r="I29" s="29"/>
      <c r="J29" s="95">
        <f>J26/J27*100</f>
        <v>111.16551194373803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105.8456154953828</v>
      </c>
      <c r="S29" s="29"/>
      <c r="T29" s="96">
        <f>T26/T27*100</f>
        <v>112.50276170625301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89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194" t="s">
        <v>25</v>
      </c>
      <c r="AA4" s="195" t="s">
        <v>26</v>
      </c>
      <c r="AB4" s="195" t="s">
        <v>27</v>
      </c>
      <c r="AC4" s="195" t="s">
        <v>28</v>
      </c>
      <c r="AD4" s="195" t="s">
        <v>23</v>
      </c>
      <c r="AE4" s="195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196"/>
      <c r="AO4" s="196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1675</v>
      </c>
      <c r="C5" s="30">
        <f>B5/V5*100</f>
        <v>96.597462514417529</v>
      </c>
      <c r="D5" s="31">
        <v>1675</v>
      </c>
      <c r="E5" s="30">
        <f>D5/W5*100</f>
        <v>109.19165580182528</v>
      </c>
      <c r="F5" s="30">
        <v>214</v>
      </c>
      <c r="G5" s="30">
        <f>F5/Z5*100</f>
        <v>28.533333333333331</v>
      </c>
      <c r="H5" s="32"/>
      <c r="I5" s="29" t="e">
        <v>#DIV/0!</v>
      </c>
      <c r="J5" s="30">
        <v>8655</v>
      </c>
      <c r="K5" s="30">
        <f>J5/AB5*100</f>
        <v>34.619999999999997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1221.45</v>
      </c>
      <c r="S5" s="30">
        <f>R5/AF5*100</f>
        <v>32.645997594547644</v>
      </c>
      <c r="T5" s="33">
        <f>R5/AG5*10</f>
        <v>6.8466928251121084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1375</v>
      </c>
      <c r="C6" s="30">
        <f t="shared" ref="C6:C26" si="1">B6/V6*100</f>
        <v>66.010561689870386</v>
      </c>
      <c r="D6" s="46">
        <v>1375</v>
      </c>
      <c r="E6" s="30">
        <f t="shared" ref="E6:E25" si="2">D6/W6*100</f>
        <v>76.473859844271402</v>
      </c>
      <c r="F6" s="29">
        <v>120</v>
      </c>
      <c r="G6" s="30">
        <f t="shared" ref="G6:G26" si="3">F6/Z6*100</f>
        <v>17.142857142857142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1490.5</v>
      </c>
      <c r="S6" s="30">
        <f t="shared" ref="S6:S26" si="6">R6/AF6*100</f>
        <v>33.607666290868096</v>
      </c>
      <c r="T6" s="33">
        <f t="shared" ref="T6:T26" si="7">R6/AG6*10</f>
        <v>6.7260830324909744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1087</v>
      </c>
      <c r="C7" s="30">
        <f t="shared" si="1"/>
        <v>70.999346832135856</v>
      </c>
      <c r="D7" s="46">
        <v>670</v>
      </c>
      <c r="E7" s="30">
        <f t="shared" si="2"/>
        <v>101.36157337367624</v>
      </c>
      <c r="F7" s="29">
        <v>193</v>
      </c>
      <c r="G7" s="30">
        <f t="shared" si="3"/>
        <v>24.125</v>
      </c>
      <c r="H7" s="34"/>
      <c r="I7" s="29" t="e">
        <v>#DIV/0!</v>
      </c>
      <c r="J7" s="29">
        <v>10141</v>
      </c>
      <c r="K7" s="30">
        <f t="shared" si="4"/>
        <v>45.071111111111115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1405.18</v>
      </c>
      <c r="S7" s="30">
        <f t="shared" si="6"/>
        <v>41.659650163059595</v>
      </c>
      <c r="T7" s="33">
        <f t="shared" si="7"/>
        <v>10.661456752655539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1612</v>
      </c>
      <c r="C8" s="30">
        <f t="shared" si="1"/>
        <v>95.27186761229315</v>
      </c>
      <c r="D8" s="29">
        <v>1612</v>
      </c>
      <c r="E8" s="30">
        <f t="shared" si="2"/>
        <v>95.27186761229315</v>
      </c>
      <c r="F8" s="29">
        <v>131</v>
      </c>
      <c r="G8" s="30">
        <f t="shared" si="3"/>
        <v>32.75</v>
      </c>
      <c r="H8" s="34"/>
      <c r="I8" s="29" t="e">
        <v>#DIV/0!</v>
      </c>
      <c r="J8" s="29">
        <v>17619</v>
      </c>
      <c r="K8" s="30">
        <f t="shared" si="4"/>
        <v>54.212307692307689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2349.42</v>
      </c>
      <c r="S8" s="30">
        <f t="shared" si="6"/>
        <v>51.783557416795247</v>
      </c>
      <c r="T8" s="33">
        <f t="shared" si="7"/>
        <v>14.001311084624552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1420</v>
      </c>
      <c r="C9" s="30">
        <f t="shared" si="1"/>
        <v>58.774834437086085</v>
      </c>
      <c r="D9" s="51">
        <v>1333</v>
      </c>
      <c r="E9" s="30">
        <f t="shared" si="2"/>
        <v>63.026004728132392</v>
      </c>
      <c r="F9" s="51">
        <v>170</v>
      </c>
      <c r="G9" s="30">
        <f t="shared" si="3"/>
        <v>42.5</v>
      </c>
      <c r="H9" s="52"/>
      <c r="I9" s="29" t="e">
        <v>#DIV/0!</v>
      </c>
      <c r="J9" s="51">
        <v>22189</v>
      </c>
      <c r="K9" s="30">
        <f t="shared" si="4"/>
        <v>61.636111111111113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2961.07</v>
      </c>
      <c r="S9" s="30">
        <f t="shared" si="6"/>
        <v>60.111043442955747</v>
      </c>
      <c r="T9" s="33">
        <f t="shared" si="7"/>
        <v>14.167799043062201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3435</v>
      </c>
      <c r="C10" s="30">
        <f t="shared" si="1"/>
        <v>89.453125</v>
      </c>
      <c r="D10" s="29">
        <v>3435</v>
      </c>
      <c r="E10" s="30">
        <f t="shared" si="2"/>
        <v>91.844919786096256</v>
      </c>
      <c r="F10" s="29">
        <v>21</v>
      </c>
      <c r="G10" s="30">
        <f t="shared" si="3"/>
        <v>1.4000000000000001</v>
      </c>
      <c r="H10" s="34"/>
      <c r="I10" s="29" t="e">
        <v>#DIV/0!</v>
      </c>
      <c r="J10" s="29">
        <v>49026</v>
      </c>
      <c r="K10" s="30">
        <f t="shared" si="4"/>
        <v>94.135944700460826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6382.83</v>
      </c>
      <c r="S10" s="30">
        <f t="shared" si="6"/>
        <v>85.72850350552018</v>
      </c>
      <c r="T10" s="33">
        <f t="shared" si="7"/>
        <v>14.751167090362838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455</v>
      </c>
      <c r="C11" s="30">
        <f t="shared" si="1"/>
        <v>36.197295147175815</v>
      </c>
      <c r="D11" s="29">
        <v>455</v>
      </c>
      <c r="E11" s="30">
        <f t="shared" si="2"/>
        <v>41.139240506329116</v>
      </c>
      <c r="F11" s="29"/>
      <c r="G11" s="30">
        <f t="shared" si="3"/>
        <v>0</v>
      </c>
      <c r="H11" s="34"/>
      <c r="I11" s="29" t="e">
        <v>#DIV/0!</v>
      </c>
      <c r="J11" s="29">
        <v>4074</v>
      </c>
      <c r="K11" s="30">
        <f t="shared" si="4"/>
        <v>41.677749360613809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529.62</v>
      </c>
      <c r="S11" s="30">
        <f t="shared" si="6"/>
        <v>37.675262315489952</v>
      </c>
      <c r="T11" s="33">
        <f t="shared" si="7"/>
        <v>8.2624024960998437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3260</v>
      </c>
      <c r="C12" s="30">
        <f t="shared" si="1"/>
        <v>68.101107165239199</v>
      </c>
      <c r="D12" s="29">
        <v>3260</v>
      </c>
      <c r="E12" s="30">
        <f t="shared" si="2"/>
        <v>93.812949640287769</v>
      </c>
      <c r="F12" s="29">
        <v>990</v>
      </c>
      <c r="G12" s="30">
        <f t="shared" si="3"/>
        <v>99</v>
      </c>
      <c r="H12" s="34"/>
      <c r="I12" s="29" t="e">
        <v>#DIV/0!</v>
      </c>
      <c r="J12" s="29">
        <v>29500</v>
      </c>
      <c r="K12" s="30">
        <f t="shared" si="4"/>
        <v>56.008475316400421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4280.5</v>
      </c>
      <c r="S12" s="30">
        <f t="shared" si="6"/>
        <v>56.942911289316292</v>
      </c>
      <c r="T12" s="33">
        <f t="shared" si="7"/>
        <v>13.231839258114375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2472</v>
      </c>
      <c r="C13" s="30">
        <f t="shared" si="1"/>
        <v>80.705190989226253</v>
      </c>
      <c r="D13" s="29">
        <v>2382</v>
      </c>
      <c r="E13" s="30">
        <f t="shared" si="2"/>
        <v>145.2439024390244</v>
      </c>
      <c r="F13" s="29">
        <v>547</v>
      </c>
      <c r="G13" s="30">
        <f t="shared" si="3"/>
        <v>50.321987120515175</v>
      </c>
      <c r="H13" s="34"/>
      <c r="I13" s="29" t="e">
        <v>#DIV/0!</v>
      </c>
      <c r="J13" s="29">
        <v>27800</v>
      </c>
      <c r="K13" s="30">
        <f t="shared" si="4"/>
        <v>58.448794230809668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3860.15</v>
      </c>
      <c r="S13" s="30">
        <f t="shared" si="6"/>
        <v>56.006378095102683</v>
      </c>
      <c r="T13" s="33">
        <f t="shared" si="7"/>
        <v>12.710405004939085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874</v>
      </c>
      <c r="C14" s="30">
        <f t="shared" si="1"/>
        <v>53.130699088145896</v>
      </c>
      <c r="D14" s="29">
        <v>874</v>
      </c>
      <c r="E14" s="30">
        <f t="shared" si="2"/>
        <v>60.192837465564743</v>
      </c>
      <c r="F14" s="34"/>
      <c r="G14" s="30">
        <f t="shared" si="3"/>
        <v>0</v>
      </c>
      <c r="H14" s="34"/>
      <c r="I14" s="29" t="e">
        <v>#DIV/0!</v>
      </c>
      <c r="J14" s="29">
        <v>10178</v>
      </c>
      <c r="K14" s="30">
        <f t="shared" si="4"/>
        <v>65.664516129032251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1323.14</v>
      </c>
      <c r="S14" s="30">
        <f t="shared" si="6"/>
        <v>62.857007125890739</v>
      </c>
      <c r="T14" s="33">
        <f t="shared" si="7"/>
        <v>12.105580969807869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1755</v>
      </c>
      <c r="C15" s="30">
        <f t="shared" si="1"/>
        <v>80.283623055809699</v>
      </c>
      <c r="D15" s="29">
        <v>1755</v>
      </c>
      <c r="E15" s="30">
        <f t="shared" si="2"/>
        <v>86.198428290766202</v>
      </c>
      <c r="F15" s="29">
        <v>194</v>
      </c>
      <c r="G15" s="30">
        <f t="shared" si="3"/>
        <v>22.823529411764707</v>
      </c>
      <c r="H15" s="29"/>
      <c r="I15" s="29" t="e">
        <v>#DIV/0!</v>
      </c>
      <c r="J15" s="29">
        <v>18312</v>
      </c>
      <c r="K15" s="30">
        <f t="shared" si="4"/>
        <v>91.56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2467.86</v>
      </c>
      <c r="S15" s="30">
        <f t="shared" si="6"/>
        <v>80.373229115779182</v>
      </c>
      <c r="T15" s="33">
        <f t="shared" si="7"/>
        <v>15.511376492771841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49</v>
      </c>
      <c r="C16" s="30">
        <f t="shared" si="1"/>
        <v>24.623115577889447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144</v>
      </c>
      <c r="I16" s="29">
        <f>H16/AA16*100</f>
        <v>41.142857142857139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90.72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7531</v>
      </c>
      <c r="C17" s="30">
        <f t="shared" si="1"/>
        <v>99.458531431590075</v>
      </c>
      <c r="D17" s="29">
        <v>7531</v>
      </c>
      <c r="E17" s="30">
        <f t="shared" si="2"/>
        <v>99.458531431590075</v>
      </c>
      <c r="F17" s="29">
        <v>784</v>
      </c>
      <c r="G17" s="30">
        <f t="shared" si="3"/>
        <v>43.55555555555555</v>
      </c>
      <c r="H17" s="124"/>
      <c r="I17" s="122" t="e">
        <v>#DIV/0!</v>
      </c>
      <c r="J17" s="29">
        <v>73420</v>
      </c>
      <c r="K17" s="30">
        <f t="shared" si="4"/>
        <v>73.42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9897.4</v>
      </c>
      <c r="S17" s="30">
        <f t="shared" si="6"/>
        <v>70.159495286028204</v>
      </c>
      <c r="T17" s="33">
        <f t="shared" si="7"/>
        <v>16.082872928176794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1343</v>
      </c>
      <c r="C18" s="30">
        <f t="shared" si="1"/>
        <v>99.481481481481481</v>
      </c>
      <c r="D18" s="29">
        <v>1343</v>
      </c>
      <c r="E18" s="30">
        <f t="shared" si="2"/>
        <v>99.481481481481481</v>
      </c>
      <c r="F18" s="29">
        <v>550</v>
      </c>
      <c r="G18" s="30">
        <f t="shared" si="3"/>
        <v>100</v>
      </c>
      <c r="H18" s="124"/>
      <c r="I18" s="122" t="e">
        <v>#DIV/0!</v>
      </c>
      <c r="J18" s="29">
        <v>14363</v>
      </c>
      <c r="K18" s="30">
        <f t="shared" si="4"/>
        <v>84.488235294117644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2114.69</v>
      </c>
      <c r="S18" s="30">
        <f t="shared" si="6"/>
        <v>86.050457782299077</v>
      </c>
      <c r="T18" s="33">
        <f t="shared" si="7"/>
        <v>14.829523141654979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125</v>
      </c>
      <c r="C19" s="30">
        <f t="shared" si="1"/>
        <v>72.674418604651152</v>
      </c>
      <c r="D19" s="29">
        <v>125</v>
      </c>
      <c r="E19" s="30">
        <f t="shared" si="2"/>
        <v>72.674418604651152</v>
      </c>
      <c r="F19" s="29">
        <v>25</v>
      </c>
      <c r="G19" s="30">
        <f t="shared" si="3"/>
        <v>10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134.75</v>
      </c>
      <c r="S19" s="30">
        <f t="shared" si="6"/>
        <v>32.352941176470587</v>
      </c>
      <c r="T19" s="33">
        <f t="shared" si="7"/>
        <v>12.476851851851851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50</v>
      </c>
      <c r="C20" s="30">
        <f t="shared" si="1"/>
        <v>37.313432835820898</v>
      </c>
      <c r="D20" s="29">
        <v>50</v>
      </c>
      <c r="E20" s="30">
        <f t="shared" si="2"/>
        <v>37.313432835820898</v>
      </c>
      <c r="F20" s="29">
        <v>50</v>
      </c>
      <c r="G20" s="30">
        <f t="shared" si="3"/>
        <v>29.411764705882355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22.5</v>
      </c>
      <c r="S20" s="30">
        <f t="shared" si="6"/>
        <v>29.411764705882355</v>
      </c>
      <c r="T20" s="33">
        <f t="shared" si="7"/>
        <v>6.0810810810810807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166</v>
      </c>
      <c r="C21" s="30">
        <f t="shared" si="1"/>
        <v>12.999216914643696</v>
      </c>
      <c r="D21" s="29">
        <v>166</v>
      </c>
      <c r="E21" s="30">
        <f t="shared" si="2"/>
        <v>12.999216914643696</v>
      </c>
      <c r="F21" s="29"/>
      <c r="G21" s="30" t="e">
        <f t="shared" si="3"/>
        <v>#DIV/0!</v>
      </c>
      <c r="H21" s="124"/>
      <c r="I21" s="122" t="e">
        <v>#DIV/0!</v>
      </c>
      <c r="J21" s="29">
        <v>1470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191.1</v>
      </c>
      <c r="S21" s="30" t="e">
        <f t="shared" si="6"/>
        <v>#DIV/0!</v>
      </c>
      <c r="T21" s="33">
        <f t="shared" si="7"/>
        <v>2.0749185667752443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 t="e">
        <f t="shared" si="7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 t="e">
        <f t="shared" si="7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28684</v>
      </c>
      <c r="C26" s="30">
        <f t="shared" si="1"/>
        <v>77.937180741223784</v>
      </c>
      <c r="D26" s="71">
        <f>SUM(D5:D25)</f>
        <v>28065</v>
      </c>
      <c r="E26" s="70">
        <f>D26/W26*100</f>
        <v>88.689799014031095</v>
      </c>
      <c r="F26" s="71">
        <f>SUM(F5:F25)</f>
        <v>3989</v>
      </c>
      <c r="G26" s="30">
        <f t="shared" si="3"/>
        <v>37.082829785256109</v>
      </c>
      <c r="H26" s="71">
        <f>SUM(H16:H25)</f>
        <v>144</v>
      </c>
      <c r="I26" s="70">
        <v>0</v>
      </c>
      <c r="J26" s="71">
        <f>SUM(J5:J25)</f>
        <v>298747</v>
      </c>
      <c r="K26" s="30">
        <f t="shared" si="4"/>
        <v>64.581574210864687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40722.880000000005</v>
      </c>
      <c r="S26" s="30">
        <f t="shared" si="6"/>
        <v>61.231734175392575</v>
      </c>
      <c r="T26" s="33">
        <f t="shared" si="7"/>
        <v>12.864190042961841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30254</v>
      </c>
      <c r="C27" s="29">
        <v>80.769949542141646</v>
      </c>
      <c r="D27" s="64">
        <v>27488</v>
      </c>
      <c r="E27" s="29">
        <v>85.400938267002203</v>
      </c>
      <c r="F27" s="64">
        <v>7968</v>
      </c>
      <c r="G27" s="29">
        <v>64.970645792563602</v>
      </c>
      <c r="H27" s="64">
        <v>75</v>
      </c>
      <c r="I27" s="29">
        <v>25</v>
      </c>
      <c r="J27" s="64">
        <v>276113</v>
      </c>
      <c r="K27" s="29">
        <v>56.276776578875499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39527.54</v>
      </c>
      <c r="S27" s="30">
        <v>113.41313585461099</v>
      </c>
      <c r="T27" s="85">
        <v>11.747715992510477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-1570</v>
      </c>
      <c r="C28" s="29"/>
      <c r="D28" s="29">
        <f>D26-D27</f>
        <v>577</v>
      </c>
      <c r="E28" s="29"/>
      <c r="F28" s="29">
        <f>F26-F27</f>
        <v>-3979</v>
      </c>
      <c r="G28" s="29">
        <v>6.0189269191117001E-2</v>
      </c>
      <c r="H28" s="29">
        <f>H26-H27</f>
        <v>69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1195.3400000000038</v>
      </c>
      <c r="S28" s="29"/>
      <c r="T28" s="91">
        <f>T26-T27</f>
        <v>1.1164740504513642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94.810603556554511</v>
      </c>
      <c r="C29" s="29"/>
      <c r="D29" s="29">
        <f>D26/D27*100</f>
        <v>102.09909778812573</v>
      </c>
      <c r="E29" s="29"/>
      <c r="F29" s="29">
        <f>F26/F27*100</f>
        <v>50.062751004016057</v>
      </c>
      <c r="G29" s="29"/>
      <c r="H29" s="29">
        <f>H26/H27*100</f>
        <v>192</v>
      </c>
      <c r="I29" s="29"/>
      <c r="J29" s="95">
        <f>J26/J27*100</f>
        <v>108.19736846870664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103.02406878849533</v>
      </c>
      <c r="S29" s="29"/>
      <c r="T29" s="96">
        <f>T26/T27*100</f>
        <v>109.50375418645761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.35433070866141736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/>
  </sheetViews>
  <sheetFormatPr defaultColWidth="9" defaultRowHeight="12.75" x14ac:dyDescent="0.2"/>
  <cols>
    <col min="1" max="1" width="25.42578125" style="205" customWidth="1"/>
    <col min="2" max="2" width="9" style="205" customWidth="1"/>
    <col min="3" max="3" width="7" style="205" customWidth="1"/>
    <col min="4" max="4" width="10.85546875" style="205" customWidth="1"/>
    <col min="5" max="5" width="8.85546875" style="205" customWidth="1"/>
    <col min="6" max="6" width="7.7109375" style="205" customWidth="1"/>
    <col min="7" max="7" width="8.28515625" style="205" customWidth="1"/>
    <col min="8" max="8" width="7.85546875" style="205" customWidth="1"/>
    <col min="9" max="9" width="8.7109375" style="205" customWidth="1"/>
    <col min="10" max="10" width="9.140625" style="205" customWidth="1"/>
    <col min="11" max="11" width="8.7109375" style="315" customWidth="1"/>
    <col min="12" max="12" width="8.28515625" style="315" customWidth="1"/>
    <col min="13" max="13" width="9.140625" style="315" customWidth="1"/>
    <col min="14" max="14" width="8.42578125" style="205" customWidth="1"/>
    <col min="15" max="15" width="7.7109375" style="205" customWidth="1"/>
    <col min="16" max="16" width="10.5703125" style="205" customWidth="1"/>
    <col min="17" max="17" width="7.140625" style="205" customWidth="1"/>
    <col min="18" max="18" width="10" style="205" customWidth="1"/>
    <col min="19" max="19" width="6.5703125" style="205" customWidth="1"/>
    <col min="20" max="20" width="9.28515625" style="205" customWidth="1"/>
    <col min="21" max="21" width="29.85546875" style="205" customWidth="1"/>
    <col min="22" max="22" width="13.5703125" style="205" customWidth="1"/>
    <col min="23" max="23" width="10.42578125" style="205" customWidth="1"/>
    <col min="24" max="24" width="11.42578125" style="205" customWidth="1"/>
    <col min="25" max="25" width="9.28515625" style="205" customWidth="1"/>
    <col min="26" max="26" width="8.7109375" style="205" customWidth="1"/>
    <col min="27" max="27" width="10.28515625" style="205" customWidth="1"/>
    <col min="28" max="28" width="11.28515625" style="205" customWidth="1"/>
    <col min="29" max="29" width="9.42578125" style="205" customWidth="1"/>
    <col min="30" max="30" width="8.140625" style="205" customWidth="1"/>
    <col min="31" max="31" width="8" style="205" customWidth="1"/>
    <col min="32" max="32" width="10" style="205" customWidth="1"/>
    <col min="33" max="33" width="10.140625" style="205" customWidth="1"/>
    <col min="34" max="35" width="8.85546875" style="205" hidden="1" customWidth="1"/>
    <col min="36" max="36" width="7.42578125" style="206" hidden="1" customWidth="1"/>
    <col min="37" max="37" width="7.5703125" style="206" hidden="1" customWidth="1"/>
    <col min="38" max="38" width="10.7109375" style="205" hidden="1" customWidth="1"/>
    <col min="39" max="39" width="7.42578125" style="205" hidden="1" customWidth="1"/>
    <col min="40" max="40" width="11.7109375" style="205" customWidth="1"/>
    <col min="41" max="41" width="11.140625" style="205" customWidth="1"/>
    <col min="42" max="42" width="6.28515625" style="205" customWidth="1"/>
    <col min="43" max="43" width="15.140625" style="205" customWidth="1"/>
    <col min="44" max="44" width="8.85546875" style="207" customWidth="1"/>
    <col min="45" max="45" width="7" style="207" customWidth="1"/>
    <col min="46" max="46" width="5.28515625" style="207" customWidth="1"/>
    <col min="47" max="47" width="5" style="207" customWidth="1"/>
    <col min="48" max="48" width="7.85546875" style="207" customWidth="1"/>
    <col min="49" max="49" width="6.7109375" style="207" customWidth="1"/>
    <col min="50" max="50" width="5.42578125" style="207" customWidth="1"/>
    <col min="51" max="51" width="7" style="207" customWidth="1"/>
    <col min="52" max="52" width="9.140625" style="207" customWidth="1"/>
    <col min="53" max="16384" width="9" style="207"/>
  </cols>
  <sheetData>
    <row r="1" spans="1:53" ht="38.25" customHeight="1" thickBot="1" x14ac:dyDescent="0.3">
      <c r="A1" s="197"/>
      <c r="B1" s="198" t="s">
        <v>90</v>
      </c>
      <c r="C1" s="199"/>
      <c r="D1" s="199"/>
      <c r="E1" s="198" t="s">
        <v>91</v>
      </c>
      <c r="F1" s="198"/>
      <c r="G1" s="200"/>
      <c r="H1" s="201"/>
      <c r="I1" s="201"/>
      <c r="J1" s="202"/>
      <c r="K1" s="203"/>
      <c r="L1" s="203"/>
      <c r="M1" s="203"/>
      <c r="N1" s="371" t="s">
        <v>1</v>
      </c>
      <c r="O1" s="371"/>
      <c r="P1" s="371"/>
      <c r="Q1" s="371"/>
      <c r="R1" s="371"/>
      <c r="S1" s="371"/>
      <c r="T1" s="371"/>
      <c r="U1" s="204"/>
      <c r="W1" s="202"/>
      <c r="X1" s="202"/>
      <c r="Y1" s="202"/>
      <c r="AR1" s="205"/>
    </row>
    <row r="2" spans="1:53" ht="12.75" customHeight="1" thickBot="1" x14ac:dyDescent="0.3">
      <c r="A2" s="372" t="s">
        <v>2</v>
      </c>
      <c r="B2" s="375" t="s">
        <v>3</v>
      </c>
      <c r="C2" s="376"/>
      <c r="D2" s="376"/>
      <c r="E2" s="375"/>
      <c r="F2" s="379" t="s">
        <v>4</v>
      </c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81" t="s">
        <v>5</v>
      </c>
      <c r="U2" s="369" t="s">
        <v>2</v>
      </c>
      <c r="V2" s="386" t="s">
        <v>6</v>
      </c>
      <c r="W2" s="386" t="s">
        <v>7</v>
      </c>
      <c r="X2" s="386" t="s">
        <v>8</v>
      </c>
      <c r="Y2" s="386" t="s">
        <v>9</v>
      </c>
      <c r="Z2" s="389" t="s">
        <v>10</v>
      </c>
      <c r="AA2" s="376"/>
      <c r="AB2" s="376"/>
      <c r="AC2" s="376"/>
      <c r="AD2" s="376"/>
      <c r="AE2" s="376"/>
      <c r="AF2" s="376"/>
      <c r="AG2" s="392" t="s">
        <v>11</v>
      </c>
      <c r="AH2" s="394" t="s">
        <v>12</v>
      </c>
      <c r="AI2" s="396" t="s">
        <v>12</v>
      </c>
      <c r="AJ2" s="396" t="s">
        <v>12</v>
      </c>
      <c r="AK2" s="396" t="s">
        <v>12</v>
      </c>
      <c r="AL2" s="396" t="s">
        <v>13</v>
      </c>
      <c r="AM2" s="208"/>
      <c r="AN2" s="209"/>
      <c r="AO2" s="209"/>
      <c r="AP2" s="209"/>
      <c r="AR2" s="210"/>
      <c r="AS2" s="211"/>
      <c r="AT2" s="211"/>
      <c r="AU2" s="211"/>
      <c r="AV2" s="211"/>
      <c r="AW2" s="211"/>
      <c r="AX2" s="211"/>
      <c r="AY2" s="211"/>
      <c r="AZ2" s="211"/>
      <c r="BA2" s="211"/>
    </row>
    <row r="3" spans="1:53" s="214" customFormat="1" ht="15.75" thickBot="1" x14ac:dyDescent="0.3">
      <c r="A3" s="373"/>
      <c r="B3" s="377"/>
      <c r="C3" s="377"/>
      <c r="D3" s="377"/>
      <c r="E3" s="378"/>
      <c r="F3" s="380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82"/>
      <c r="U3" s="370"/>
      <c r="V3" s="387"/>
      <c r="W3" s="387"/>
      <c r="X3" s="387"/>
      <c r="Y3" s="387"/>
      <c r="Z3" s="390"/>
      <c r="AA3" s="391"/>
      <c r="AB3" s="391"/>
      <c r="AC3" s="391"/>
      <c r="AD3" s="391"/>
      <c r="AE3" s="391"/>
      <c r="AF3" s="391"/>
      <c r="AG3" s="382"/>
      <c r="AH3" s="378"/>
      <c r="AI3" s="387"/>
      <c r="AJ3" s="387"/>
      <c r="AK3" s="387"/>
      <c r="AL3" s="387"/>
      <c r="AM3" s="208"/>
      <c r="AN3" s="209"/>
      <c r="AO3" s="209"/>
      <c r="AP3" s="209"/>
      <c r="AQ3" s="204"/>
      <c r="AR3" s="212"/>
      <c r="AS3" s="212"/>
      <c r="AT3" s="213"/>
      <c r="AU3" s="213"/>
      <c r="AV3" s="213"/>
      <c r="AW3" s="213"/>
      <c r="AX3" s="213"/>
      <c r="AY3" s="213"/>
      <c r="AZ3" s="213"/>
      <c r="BA3" s="213"/>
    </row>
    <row r="4" spans="1:53" s="214" customFormat="1" ht="71.25" customHeight="1" thickBot="1" x14ac:dyDescent="0.3">
      <c r="A4" s="374"/>
      <c r="B4" s="215" t="s">
        <v>14</v>
      </c>
      <c r="C4" s="216" t="s">
        <v>15</v>
      </c>
      <c r="D4" s="216" t="s">
        <v>16</v>
      </c>
      <c r="E4" s="217" t="s">
        <v>15</v>
      </c>
      <c r="F4" s="218" t="s">
        <v>17</v>
      </c>
      <c r="G4" s="216" t="s">
        <v>15</v>
      </c>
      <c r="H4" s="216" t="s">
        <v>18</v>
      </c>
      <c r="I4" s="216" t="s">
        <v>15</v>
      </c>
      <c r="J4" s="216" t="s">
        <v>19</v>
      </c>
      <c r="K4" s="219" t="s">
        <v>15</v>
      </c>
      <c r="L4" s="219" t="s">
        <v>20</v>
      </c>
      <c r="M4" s="219" t="s">
        <v>15</v>
      </c>
      <c r="N4" s="216" t="s">
        <v>21</v>
      </c>
      <c r="O4" s="216" t="s">
        <v>22</v>
      </c>
      <c r="P4" s="216" t="s">
        <v>15</v>
      </c>
      <c r="Q4" s="216" t="s">
        <v>23</v>
      </c>
      <c r="R4" s="216" t="s">
        <v>24</v>
      </c>
      <c r="S4" s="217" t="s">
        <v>15</v>
      </c>
      <c r="T4" s="383"/>
      <c r="U4" s="370"/>
      <c r="V4" s="388"/>
      <c r="W4" s="388"/>
      <c r="X4" s="388"/>
      <c r="Y4" s="388"/>
      <c r="Z4" s="220" t="s">
        <v>25</v>
      </c>
      <c r="AA4" s="221" t="s">
        <v>26</v>
      </c>
      <c r="AB4" s="221" t="s">
        <v>27</v>
      </c>
      <c r="AC4" s="221" t="s">
        <v>28</v>
      </c>
      <c r="AD4" s="221" t="s">
        <v>23</v>
      </c>
      <c r="AE4" s="221" t="s">
        <v>29</v>
      </c>
      <c r="AF4" s="222" t="s">
        <v>30</v>
      </c>
      <c r="AG4" s="393"/>
      <c r="AH4" s="395"/>
      <c r="AI4" s="388"/>
      <c r="AJ4" s="388"/>
      <c r="AK4" s="388"/>
      <c r="AL4" s="388"/>
      <c r="AM4" s="208"/>
      <c r="AN4" s="223"/>
      <c r="AO4" s="223"/>
      <c r="AP4" s="209"/>
      <c r="AQ4" s="204"/>
      <c r="AR4" s="212"/>
      <c r="AS4" s="212"/>
      <c r="AT4" s="213"/>
      <c r="AU4" s="213"/>
      <c r="AV4" s="213"/>
      <c r="AW4" s="213"/>
      <c r="AX4" s="213"/>
      <c r="AY4" s="213"/>
      <c r="AZ4" s="213"/>
      <c r="BA4" s="213"/>
    </row>
    <row r="5" spans="1:53" s="214" customFormat="1" ht="15.75" customHeight="1" thickBot="1" x14ac:dyDescent="0.3">
      <c r="A5" s="224" t="s">
        <v>43</v>
      </c>
      <c r="B5" s="225">
        <v>1730</v>
      </c>
      <c r="C5" s="226">
        <f>B5/V5*100</f>
        <v>99.769319492502888</v>
      </c>
      <c r="D5" s="227">
        <v>1675</v>
      </c>
      <c r="E5" s="226">
        <f>D5/W5*100</f>
        <v>109.19165580182528</v>
      </c>
      <c r="F5" s="226">
        <v>400</v>
      </c>
      <c r="G5" s="226">
        <f>F5/Z5*100</f>
        <v>53.333333333333336</v>
      </c>
      <c r="H5" s="228"/>
      <c r="I5" s="229" t="e">
        <v>#DIV/0!</v>
      </c>
      <c r="J5" s="230">
        <v>9135</v>
      </c>
      <c r="K5" s="226">
        <f>J5/AB5*100</f>
        <v>36.54</v>
      </c>
      <c r="L5" s="229"/>
      <c r="M5" s="229">
        <v>0</v>
      </c>
      <c r="N5" s="228"/>
      <c r="O5" s="228"/>
      <c r="P5" s="226" t="e">
        <v>#DIV/0!</v>
      </c>
      <c r="Q5" s="226"/>
      <c r="R5" s="226">
        <f>F5*0.45+H5*0.63+J5*0.13+L5*0.22+N5*0.32+Q5*0.35</f>
        <v>1367.55</v>
      </c>
      <c r="S5" s="226">
        <f>R5/AF5*100</f>
        <v>36.550848590137647</v>
      </c>
      <c r="T5" s="231">
        <f>R5/AG5*10</f>
        <v>7.6656390134529149</v>
      </c>
      <c r="U5" s="232" t="s">
        <v>43</v>
      </c>
      <c r="V5" s="233">
        <v>1734</v>
      </c>
      <c r="W5" s="234">
        <v>1534</v>
      </c>
      <c r="X5" s="234"/>
      <c r="Y5" s="234">
        <v>200</v>
      </c>
      <c r="Z5" s="234">
        <v>750</v>
      </c>
      <c r="AA5" s="234"/>
      <c r="AB5" s="234">
        <v>25000</v>
      </c>
      <c r="AC5" s="234"/>
      <c r="AD5" s="234"/>
      <c r="AE5" s="234">
        <v>700</v>
      </c>
      <c r="AF5" s="234">
        <v>3741.5</v>
      </c>
      <c r="AG5" s="235">
        <v>1784</v>
      </c>
      <c r="AH5" s="236">
        <v>1297</v>
      </c>
      <c r="AI5" s="237">
        <v>560</v>
      </c>
      <c r="AJ5" s="233" t="e">
        <v>#REF!</v>
      </c>
      <c r="AK5" s="233">
        <v>21.2</v>
      </c>
      <c r="AL5" s="237">
        <v>810</v>
      </c>
      <c r="AM5" s="208"/>
      <c r="AN5" s="238"/>
      <c r="AO5" s="238"/>
      <c r="AP5" s="239"/>
      <c r="AQ5" s="204"/>
      <c r="AR5" s="240"/>
      <c r="AS5" s="241"/>
    </row>
    <row r="6" spans="1:53" s="214" customFormat="1" ht="16.5" customHeight="1" thickBot="1" x14ac:dyDescent="0.3">
      <c r="A6" s="224" t="s">
        <v>44</v>
      </c>
      <c r="B6" s="225">
        <f t="shared" ref="B6:B25" si="0">SUM(D6)</f>
        <v>1500</v>
      </c>
      <c r="C6" s="226">
        <f t="shared" ref="C6:C26" si="1">B6/V6*100</f>
        <v>72.011521843494961</v>
      </c>
      <c r="D6" s="242">
        <v>1500</v>
      </c>
      <c r="E6" s="226">
        <f t="shared" ref="E6:E25" si="2">D6/W6*100</f>
        <v>83.426028921023359</v>
      </c>
      <c r="F6" s="229">
        <v>178</v>
      </c>
      <c r="G6" s="226">
        <f t="shared" ref="G6:G26" si="3">F6/Z6*100</f>
        <v>25.428571428571427</v>
      </c>
      <c r="H6" s="233"/>
      <c r="I6" s="229" t="e">
        <v>#DIV/0!</v>
      </c>
      <c r="J6" s="243">
        <v>12000</v>
      </c>
      <c r="K6" s="226">
        <f t="shared" ref="K6:K26" si="4">J6/AB6*100</f>
        <v>40</v>
      </c>
      <c r="L6" s="229"/>
      <c r="M6" s="229">
        <v>0</v>
      </c>
      <c r="N6" s="233"/>
      <c r="O6" s="233"/>
      <c r="P6" s="226" t="e">
        <v>#DIV/0!</v>
      </c>
      <c r="Q6" s="229"/>
      <c r="R6" s="226">
        <f t="shared" ref="R6:R25" si="5">F6*0.45+H6*0.63+J6*0.13+L6*0.22+N6*0.32+Q6*0.35</f>
        <v>1640.1</v>
      </c>
      <c r="S6" s="226">
        <f t="shared" ref="S6:S25" si="6">R6/AF6*100</f>
        <v>36.98083427282976</v>
      </c>
      <c r="T6" s="231">
        <f t="shared" ref="T6:T26" si="7">R6/AG6*10</f>
        <v>7.4011732851985554</v>
      </c>
      <c r="U6" s="232" t="s">
        <v>44</v>
      </c>
      <c r="V6" s="233">
        <v>2083</v>
      </c>
      <c r="W6" s="233">
        <v>1798</v>
      </c>
      <c r="X6" s="233"/>
      <c r="Y6" s="233">
        <v>285</v>
      </c>
      <c r="Z6" s="233">
        <v>700</v>
      </c>
      <c r="AA6" s="233"/>
      <c r="AB6" s="233">
        <v>30000</v>
      </c>
      <c r="AC6" s="233"/>
      <c r="AD6" s="233"/>
      <c r="AE6" s="233">
        <v>1000</v>
      </c>
      <c r="AF6" s="233">
        <v>4435</v>
      </c>
      <c r="AG6" s="244">
        <v>2216</v>
      </c>
      <c r="AH6" s="236">
        <v>172</v>
      </c>
      <c r="AI6" s="237">
        <v>683.2</v>
      </c>
      <c r="AJ6" s="233" t="e">
        <v>#REF!</v>
      </c>
      <c r="AK6" s="233">
        <v>20.75</v>
      </c>
      <c r="AL6" s="237">
        <v>79</v>
      </c>
      <c r="AM6" s="208"/>
      <c r="AN6" s="384" t="s">
        <v>31</v>
      </c>
      <c r="AO6" s="385"/>
      <c r="AP6" s="385"/>
      <c r="AQ6" s="204"/>
      <c r="AR6" s="240"/>
      <c r="AS6" s="241"/>
    </row>
    <row r="7" spans="1:53" s="214" customFormat="1" ht="17.25" customHeight="1" thickBot="1" x14ac:dyDescent="0.3">
      <c r="A7" s="224" t="s">
        <v>45</v>
      </c>
      <c r="B7" s="225">
        <v>1087</v>
      </c>
      <c r="C7" s="226">
        <f t="shared" si="1"/>
        <v>70.999346832135856</v>
      </c>
      <c r="D7" s="242">
        <v>670</v>
      </c>
      <c r="E7" s="226">
        <f t="shared" si="2"/>
        <v>101.36157337367624</v>
      </c>
      <c r="F7" s="229">
        <v>193</v>
      </c>
      <c r="G7" s="226">
        <f t="shared" si="3"/>
        <v>24.125</v>
      </c>
      <c r="H7" s="233"/>
      <c r="I7" s="229" t="e">
        <v>#DIV/0!</v>
      </c>
      <c r="J7" s="243">
        <v>11897</v>
      </c>
      <c r="K7" s="226">
        <f t="shared" si="4"/>
        <v>52.87555555555555</v>
      </c>
      <c r="L7" s="229"/>
      <c r="M7" s="229">
        <v>0</v>
      </c>
      <c r="N7" s="233"/>
      <c r="O7" s="233"/>
      <c r="P7" s="226" t="e">
        <v>#DIV/0!</v>
      </c>
      <c r="Q7" s="229"/>
      <c r="R7" s="226">
        <f t="shared" si="5"/>
        <v>1633.46</v>
      </c>
      <c r="S7" s="226">
        <f t="shared" si="6"/>
        <v>48.427512600059295</v>
      </c>
      <c r="T7" s="231">
        <f t="shared" si="7"/>
        <v>12.393474962063733</v>
      </c>
      <c r="U7" s="232" t="s">
        <v>45</v>
      </c>
      <c r="V7" s="233">
        <v>1531</v>
      </c>
      <c r="W7" s="233">
        <v>661</v>
      </c>
      <c r="X7" s="233">
        <v>620</v>
      </c>
      <c r="Y7" s="233">
        <v>250</v>
      </c>
      <c r="Z7" s="233">
        <v>800</v>
      </c>
      <c r="AA7" s="233"/>
      <c r="AB7" s="233">
        <v>22500</v>
      </c>
      <c r="AC7" s="229"/>
      <c r="AD7" s="229"/>
      <c r="AE7" s="229">
        <v>400</v>
      </c>
      <c r="AF7" s="233">
        <v>3373</v>
      </c>
      <c r="AG7" s="245">
        <v>1318</v>
      </c>
      <c r="AH7" s="236">
        <v>1526</v>
      </c>
      <c r="AI7" s="237">
        <v>0</v>
      </c>
      <c r="AJ7" s="233">
        <v>25.591805766312596</v>
      </c>
      <c r="AK7" s="233">
        <v>20.02</v>
      </c>
      <c r="AL7" s="237">
        <v>1438</v>
      </c>
      <c r="AM7" s="246">
        <v>575</v>
      </c>
      <c r="AN7" s="236">
        <v>0.45</v>
      </c>
      <c r="AO7" s="237" t="s">
        <v>32</v>
      </c>
      <c r="AP7" s="239"/>
      <c r="AQ7" s="204"/>
      <c r="AR7" s="240"/>
      <c r="AS7" s="241"/>
    </row>
    <row r="8" spans="1:53" s="214" customFormat="1" ht="15" customHeight="1" thickBot="1" x14ac:dyDescent="0.3">
      <c r="A8" s="224" t="s">
        <v>46</v>
      </c>
      <c r="B8" s="225">
        <f t="shared" si="0"/>
        <v>1612</v>
      </c>
      <c r="C8" s="226">
        <f t="shared" si="1"/>
        <v>95.27186761229315</v>
      </c>
      <c r="D8" s="243">
        <v>1612</v>
      </c>
      <c r="E8" s="226">
        <f t="shared" si="2"/>
        <v>95.27186761229315</v>
      </c>
      <c r="F8" s="229">
        <v>131</v>
      </c>
      <c r="G8" s="226">
        <f t="shared" si="3"/>
        <v>32.75</v>
      </c>
      <c r="H8" s="233"/>
      <c r="I8" s="229" t="e">
        <v>#DIV/0!</v>
      </c>
      <c r="J8" s="243">
        <v>18734</v>
      </c>
      <c r="K8" s="226">
        <f t="shared" si="4"/>
        <v>57.643076923076919</v>
      </c>
      <c r="L8" s="229"/>
      <c r="M8" s="229">
        <v>0</v>
      </c>
      <c r="N8" s="233"/>
      <c r="O8" s="233"/>
      <c r="P8" s="226" t="e">
        <v>#DIV/0!</v>
      </c>
      <c r="Q8" s="229"/>
      <c r="R8" s="226">
        <f t="shared" si="5"/>
        <v>2494.37</v>
      </c>
      <c r="S8" s="226">
        <f t="shared" si="6"/>
        <v>54.978399823672028</v>
      </c>
      <c r="T8" s="231">
        <f t="shared" si="7"/>
        <v>14.865137067938022</v>
      </c>
      <c r="U8" s="232" t="s">
        <v>46</v>
      </c>
      <c r="V8" s="233">
        <v>1692</v>
      </c>
      <c r="W8" s="233">
        <v>1692</v>
      </c>
      <c r="X8" s="233"/>
      <c r="Y8" s="233"/>
      <c r="Z8" s="233">
        <v>400</v>
      </c>
      <c r="AA8" s="233"/>
      <c r="AB8" s="233">
        <v>32500</v>
      </c>
      <c r="AC8" s="229"/>
      <c r="AD8" s="229"/>
      <c r="AE8" s="229">
        <v>600</v>
      </c>
      <c r="AF8" s="233">
        <v>4537</v>
      </c>
      <c r="AG8" s="245">
        <v>1678</v>
      </c>
      <c r="AH8" s="236">
        <v>694</v>
      </c>
      <c r="AI8" s="237">
        <v>578</v>
      </c>
      <c r="AJ8" s="233">
        <v>27.038140643623365</v>
      </c>
      <c r="AK8" s="233">
        <v>19.88</v>
      </c>
      <c r="AL8" s="237">
        <v>756</v>
      </c>
      <c r="AM8" s="246">
        <v>1282</v>
      </c>
      <c r="AN8" s="236">
        <v>0.63</v>
      </c>
      <c r="AO8" s="237" t="s">
        <v>33</v>
      </c>
      <c r="AP8" s="239"/>
      <c r="AQ8" s="204"/>
      <c r="AR8" s="240"/>
      <c r="AS8" s="241"/>
    </row>
    <row r="9" spans="1:53" s="258" customFormat="1" ht="17.25" customHeight="1" thickBot="1" x14ac:dyDescent="0.3">
      <c r="A9" s="224" t="s">
        <v>47</v>
      </c>
      <c r="B9" s="225">
        <v>1639</v>
      </c>
      <c r="C9" s="226">
        <f t="shared" si="1"/>
        <v>67.839403973509931</v>
      </c>
      <c r="D9" s="247">
        <v>1460</v>
      </c>
      <c r="E9" s="226">
        <f t="shared" si="2"/>
        <v>69.030732860520089</v>
      </c>
      <c r="F9" s="248">
        <v>173</v>
      </c>
      <c r="G9" s="226">
        <f t="shared" si="3"/>
        <v>43.25</v>
      </c>
      <c r="H9" s="249"/>
      <c r="I9" s="229" t="e">
        <v>#DIV/0!</v>
      </c>
      <c r="J9" s="247">
        <v>24931</v>
      </c>
      <c r="K9" s="226">
        <f t="shared" si="4"/>
        <v>69.25277777777778</v>
      </c>
      <c r="L9" s="248"/>
      <c r="M9" s="229">
        <v>0</v>
      </c>
      <c r="N9" s="249"/>
      <c r="O9" s="249"/>
      <c r="P9" s="226" t="e">
        <v>#DIV/0!</v>
      </c>
      <c r="Q9" s="248"/>
      <c r="R9" s="226">
        <f t="shared" si="5"/>
        <v>3318.88</v>
      </c>
      <c r="S9" s="226">
        <f t="shared" si="6"/>
        <v>67.374746244417381</v>
      </c>
      <c r="T9" s="231">
        <f t="shared" si="7"/>
        <v>15.879808612440192</v>
      </c>
      <c r="U9" s="232" t="s">
        <v>47</v>
      </c>
      <c r="V9" s="233">
        <v>2416</v>
      </c>
      <c r="W9" s="249">
        <v>2115</v>
      </c>
      <c r="X9" s="249"/>
      <c r="Y9" s="249">
        <v>301</v>
      </c>
      <c r="Z9" s="249">
        <v>400</v>
      </c>
      <c r="AA9" s="249"/>
      <c r="AB9" s="249">
        <v>36000</v>
      </c>
      <c r="AC9" s="248"/>
      <c r="AD9" s="248"/>
      <c r="AE9" s="248">
        <v>300</v>
      </c>
      <c r="AF9" s="233">
        <v>4926</v>
      </c>
      <c r="AG9" s="250">
        <v>2090</v>
      </c>
      <c r="AH9" s="251">
        <v>5623</v>
      </c>
      <c r="AI9" s="252">
        <v>18</v>
      </c>
      <c r="AJ9" s="249">
        <v>23.569377990430624</v>
      </c>
      <c r="AK9" s="249">
        <v>20.43</v>
      </c>
      <c r="AL9" s="252">
        <v>5435</v>
      </c>
      <c r="AM9" s="253">
        <v>3981</v>
      </c>
      <c r="AN9" s="251">
        <v>0.13</v>
      </c>
      <c r="AO9" s="254" t="s">
        <v>34</v>
      </c>
      <c r="AP9" s="255"/>
      <c r="AQ9" s="256"/>
      <c r="AR9" s="240"/>
      <c r="AS9" s="257"/>
    </row>
    <row r="10" spans="1:53" s="214" customFormat="1" ht="17.25" customHeight="1" thickBot="1" x14ac:dyDescent="0.3">
      <c r="A10" s="224" t="s">
        <v>48</v>
      </c>
      <c r="B10" s="225">
        <f t="shared" si="0"/>
        <v>3535</v>
      </c>
      <c r="C10" s="226">
        <f t="shared" si="1"/>
        <v>92.057291666666657</v>
      </c>
      <c r="D10" s="243">
        <v>3535</v>
      </c>
      <c r="E10" s="226">
        <f t="shared" si="2"/>
        <v>94.518716577540104</v>
      </c>
      <c r="F10" s="229">
        <v>123</v>
      </c>
      <c r="G10" s="226">
        <f t="shared" si="3"/>
        <v>8.2000000000000011</v>
      </c>
      <c r="H10" s="233"/>
      <c r="I10" s="229" t="e">
        <v>#DIV/0!</v>
      </c>
      <c r="J10" s="243">
        <v>52227</v>
      </c>
      <c r="K10" s="226">
        <f t="shared" si="4"/>
        <v>100.28225806451614</v>
      </c>
      <c r="L10" s="229"/>
      <c r="M10" s="229" t="e">
        <v>#DIV/0!</v>
      </c>
      <c r="N10" s="233"/>
      <c r="O10" s="233"/>
      <c r="P10" s="226" t="e">
        <v>#DIV/0!</v>
      </c>
      <c r="Q10" s="229"/>
      <c r="R10" s="226">
        <f t="shared" si="5"/>
        <v>6844.8600000000006</v>
      </c>
      <c r="S10" s="226">
        <f t="shared" si="6"/>
        <v>91.934080103150933</v>
      </c>
      <c r="T10" s="231">
        <f t="shared" si="7"/>
        <v>15.81895077420846</v>
      </c>
      <c r="U10" s="232" t="s">
        <v>48</v>
      </c>
      <c r="V10" s="233">
        <v>3840</v>
      </c>
      <c r="W10" s="233">
        <v>3740</v>
      </c>
      <c r="X10" s="233"/>
      <c r="Y10" s="233">
        <v>100</v>
      </c>
      <c r="Z10" s="233">
        <v>1500</v>
      </c>
      <c r="AA10" s="233"/>
      <c r="AB10" s="233">
        <v>52080</v>
      </c>
      <c r="AC10" s="229"/>
      <c r="AD10" s="229"/>
      <c r="AE10" s="229"/>
      <c r="AF10" s="233">
        <v>7445.4000000000005</v>
      </c>
      <c r="AG10" s="259">
        <v>4327</v>
      </c>
      <c r="AH10" s="236">
        <v>3121</v>
      </c>
      <c r="AI10" s="237">
        <v>681</v>
      </c>
      <c r="AJ10" s="233">
        <v>17.206840767275249</v>
      </c>
      <c r="AK10" s="233">
        <v>19.5</v>
      </c>
      <c r="AL10" s="237">
        <v>3215</v>
      </c>
      <c r="AM10" s="246">
        <v>1075</v>
      </c>
      <c r="AN10" s="236">
        <v>0.32</v>
      </c>
      <c r="AO10" s="237" t="s">
        <v>21</v>
      </c>
      <c r="AP10" s="239"/>
      <c r="AQ10" s="204"/>
      <c r="AR10" s="240"/>
      <c r="AS10" s="241"/>
    </row>
    <row r="11" spans="1:53" s="214" customFormat="1" ht="16.5" customHeight="1" thickBot="1" x14ac:dyDescent="0.3">
      <c r="A11" s="260" t="s">
        <v>49</v>
      </c>
      <c r="B11" s="225">
        <f t="shared" si="0"/>
        <v>530</v>
      </c>
      <c r="C11" s="226">
        <f t="shared" si="1"/>
        <v>42.163882259347652</v>
      </c>
      <c r="D11" s="243">
        <f>500+30</f>
        <v>530</v>
      </c>
      <c r="E11" s="226">
        <f t="shared" si="2"/>
        <v>47.920433996383366</v>
      </c>
      <c r="F11" s="229"/>
      <c r="G11" s="226">
        <f t="shared" si="3"/>
        <v>0</v>
      </c>
      <c r="H11" s="233"/>
      <c r="I11" s="229" t="e">
        <v>#DIV/0!</v>
      </c>
      <c r="J11" s="243">
        <f>4950+220+270+250+250</f>
        <v>5940</v>
      </c>
      <c r="K11" s="226">
        <f t="shared" si="4"/>
        <v>60.767263427109974</v>
      </c>
      <c r="L11" s="229"/>
      <c r="M11" s="229" t="e">
        <v>#DIV/0!</v>
      </c>
      <c r="N11" s="233"/>
      <c r="O11" s="233"/>
      <c r="P11" s="226" t="e">
        <v>#DIV/0!</v>
      </c>
      <c r="Q11" s="229"/>
      <c r="R11" s="226">
        <f t="shared" si="5"/>
        <v>772.2</v>
      </c>
      <c r="S11" s="226">
        <f t="shared" si="6"/>
        <v>54.931531211097287</v>
      </c>
      <c r="T11" s="231">
        <f t="shared" si="7"/>
        <v>12.046801872074884</v>
      </c>
      <c r="U11" s="261" t="s">
        <v>49</v>
      </c>
      <c r="V11" s="233">
        <v>1257</v>
      </c>
      <c r="W11" s="233">
        <v>1106</v>
      </c>
      <c r="X11" s="233">
        <v>151</v>
      </c>
      <c r="Y11" s="233"/>
      <c r="Z11" s="233">
        <v>300</v>
      </c>
      <c r="AA11" s="233"/>
      <c r="AB11" s="233">
        <v>9775</v>
      </c>
      <c r="AC11" s="229"/>
      <c r="AD11" s="229"/>
      <c r="AE11" s="229"/>
      <c r="AF11" s="233">
        <v>1405.75</v>
      </c>
      <c r="AG11" s="259">
        <v>641</v>
      </c>
      <c r="AH11" s="236">
        <v>1633</v>
      </c>
      <c r="AI11" s="237">
        <v>0</v>
      </c>
      <c r="AJ11" s="233">
        <v>21.930577223088925</v>
      </c>
      <c r="AK11" s="233">
        <v>20.13</v>
      </c>
      <c r="AL11" s="237">
        <v>1319</v>
      </c>
      <c r="AM11" s="246">
        <v>5150</v>
      </c>
      <c r="AN11" s="236">
        <v>0.35</v>
      </c>
      <c r="AO11" s="237" t="s">
        <v>35</v>
      </c>
      <c r="AP11" s="239"/>
      <c r="AQ11" s="204"/>
      <c r="AR11" s="240"/>
      <c r="AS11" s="241"/>
    </row>
    <row r="12" spans="1:53" s="214" customFormat="1" ht="18" customHeight="1" thickBot="1" x14ac:dyDescent="0.3">
      <c r="A12" s="260" t="s">
        <v>50</v>
      </c>
      <c r="B12" s="225">
        <f>SUM(D12)+115+60+60+40</f>
        <v>3575</v>
      </c>
      <c r="C12" s="226">
        <f t="shared" si="1"/>
        <v>74.681428869855864</v>
      </c>
      <c r="D12" s="243">
        <f>3260+40</f>
        <v>3300</v>
      </c>
      <c r="E12" s="226">
        <f t="shared" si="2"/>
        <v>94.964028776978409</v>
      </c>
      <c r="F12" s="229">
        <v>990</v>
      </c>
      <c r="G12" s="226">
        <f t="shared" si="3"/>
        <v>99</v>
      </c>
      <c r="H12" s="233"/>
      <c r="I12" s="229" t="e">
        <v>#DIV/0!</v>
      </c>
      <c r="J12" s="243">
        <f>29500+2300+600+700+500+300</f>
        <v>33900</v>
      </c>
      <c r="K12" s="226">
        <f t="shared" si="4"/>
        <v>64.36228180427031</v>
      </c>
      <c r="L12" s="229"/>
      <c r="M12" s="229">
        <v>0</v>
      </c>
      <c r="N12" s="233"/>
      <c r="O12" s="233"/>
      <c r="P12" s="226" t="e">
        <v>#DIV/0!</v>
      </c>
      <c r="Q12" s="229"/>
      <c r="R12" s="226">
        <f t="shared" si="5"/>
        <v>4852.5</v>
      </c>
      <c r="S12" s="226">
        <f t="shared" si="6"/>
        <v>64.552149756198403</v>
      </c>
      <c r="T12" s="231">
        <f t="shared" si="7"/>
        <v>15</v>
      </c>
      <c r="U12" s="261" t="s">
        <v>50</v>
      </c>
      <c r="V12" s="233">
        <v>4787</v>
      </c>
      <c r="W12" s="233">
        <v>3475</v>
      </c>
      <c r="X12" s="233">
        <v>912</v>
      </c>
      <c r="Y12" s="233">
        <v>400</v>
      </c>
      <c r="Z12" s="233">
        <v>1000</v>
      </c>
      <c r="AA12" s="233"/>
      <c r="AB12" s="233">
        <v>52670.6</v>
      </c>
      <c r="AC12" s="229"/>
      <c r="AD12" s="229"/>
      <c r="AE12" s="229">
        <v>1000</v>
      </c>
      <c r="AF12" s="233">
        <v>7517.1779999999999</v>
      </c>
      <c r="AG12" s="259">
        <v>3235</v>
      </c>
      <c r="AH12" s="236">
        <v>31458</v>
      </c>
      <c r="AI12" s="237">
        <v>1152</v>
      </c>
      <c r="AJ12" s="233">
        <v>23.23702627511592</v>
      </c>
      <c r="AK12" s="233">
        <v>19.59</v>
      </c>
      <c r="AL12" s="237">
        <v>31719</v>
      </c>
      <c r="AM12" s="246">
        <v>31974</v>
      </c>
      <c r="AN12" s="236">
        <v>0.22</v>
      </c>
      <c r="AO12" s="237" t="s">
        <v>29</v>
      </c>
      <c r="AP12" s="239"/>
      <c r="AQ12" s="204"/>
      <c r="AR12" s="240"/>
      <c r="AS12" s="241"/>
    </row>
    <row r="13" spans="1:53" s="214" customFormat="1" ht="18" customHeight="1" thickBot="1" x14ac:dyDescent="0.3">
      <c r="A13" s="260" t="s">
        <v>51</v>
      </c>
      <c r="B13" s="225">
        <v>2517</v>
      </c>
      <c r="C13" s="226">
        <f t="shared" si="1"/>
        <v>82.174338883447589</v>
      </c>
      <c r="D13" s="243">
        <f>2382+25+20</f>
        <v>2427</v>
      </c>
      <c r="E13" s="226">
        <f t="shared" si="2"/>
        <v>147.98780487804879</v>
      </c>
      <c r="F13" s="229">
        <f>547+45</f>
        <v>592</v>
      </c>
      <c r="G13" s="226">
        <f t="shared" si="3"/>
        <v>54.461821527138909</v>
      </c>
      <c r="H13" s="233"/>
      <c r="I13" s="229" t="e">
        <v>#DIV/0!</v>
      </c>
      <c r="J13" s="243">
        <v>29000</v>
      </c>
      <c r="K13" s="226">
        <f t="shared" si="4"/>
        <v>60.971763765952524</v>
      </c>
      <c r="L13" s="229"/>
      <c r="M13" s="229">
        <v>0</v>
      </c>
      <c r="N13" s="233"/>
      <c r="O13" s="233"/>
      <c r="P13" s="226" t="e">
        <v>#DIV/0!</v>
      </c>
      <c r="Q13" s="229"/>
      <c r="R13" s="226">
        <f t="shared" si="5"/>
        <v>4036.4</v>
      </c>
      <c r="S13" s="226">
        <f t="shared" si="6"/>
        <v>58.563564769004429</v>
      </c>
      <c r="T13" s="231">
        <f t="shared" si="7"/>
        <v>13.290747448139612</v>
      </c>
      <c r="U13" s="261" t="s">
        <v>51</v>
      </c>
      <c r="V13" s="233">
        <v>3063</v>
      </c>
      <c r="W13" s="233">
        <v>1640</v>
      </c>
      <c r="X13" s="233">
        <v>973</v>
      </c>
      <c r="Y13" s="233">
        <v>450</v>
      </c>
      <c r="Z13" s="233">
        <v>1087</v>
      </c>
      <c r="AA13" s="233"/>
      <c r="AB13" s="233">
        <v>47563</v>
      </c>
      <c r="AC13" s="229"/>
      <c r="AD13" s="229"/>
      <c r="AE13" s="229">
        <v>1000</v>
      </c>
      <c r="AF13" s="233">
        <v>6892.34</v>
      </c>
      <c r="AG13" s="245">
        <v>3037</v>
      </c>
      <c r="AH13" s="262">
        <v>335</v>
      </c>
      <c r="AI13" s="237">
        <v>107</v>
      </c>
      <c r="AJ13" s="233" t="e">
        <v>#REF!</v>
      </c>
      <c r="AK13" s="233">
        <v>20.51</v>
      </c>
      <c r="AL13" s="237">
        <v>208</v>
      </c>
      <c r="AM13" s="208"/>
      <c r="AN13" s="236">
        <v>0.97</v>
      </c>
      <c r="AO13" s="237" t="s">
        <v>36</v>
      </c>
      <c r="AP13" s="239"/>
      <c r="AQ13" s="204"/>
      <c r="AR13" s="240"/>
      <c r="AS13" s="241"/>
    </row>
    <row r="14" spans="1:53" s="214" customFormat="1" ht="15.75" customHeight="1" thickBot="1" x14ac:dyDescent="0.3">
      <c r="A14" s="260" t="s">
        <v>52</v>
      </c>
      <c r="B14" s="225">
        <f>SUM(D14)+60+56</f>
        <v>990</v>
      </c>
      <c r="C14" s="226">
        <f t="shared" si="1"/>
        <v>60.182370820668694</v>
      </c>
      <c r="D14" s="243">
        <v>874</v>
      </c>
      <c r="E14" s="226">
        <f t="shared" si="2"/>
        <v>60.192837465564743</v>
      </c>
      <c r="F14" s="233"/>
      <c r="G14" s="226">
        <f t="shared" si="3"/>
        <v>0</v>
      </c>
      <c r="H14" s="233"/>
      <c r="I14" s="229" t="e">
        <v>#DIV/0!</v>
      </c>
      <c r="J14" s="243">
        <f>10178+603+36+467</f>
        <v>11284</v>
      </c>
      <c r="K14" s="226">
        <f t="shared" si="4"/>
        <v>72.8</v>
      </c>
      <c r="L14" s="229"/>
      <c r="M14" s="229" t="e">
        <v>#DIV/0!</v>
      </c>
      <c r="N14" s="233"/>
      <c r="O14" s="233"/>
      <c r="P14" s="226" t="e">
        <v>#DIV/0!</v>
      </c>
      <c r="Q14" s="229"/>
      <c r="R14" s="226">
        <f t="shared" si="5"/>
        <v>1466.92</v>
      </c>
      <c r="S14" s="226">
        <f t="shared" si="6"/>
        <v>69.6874109263658</v>
      </c>
      <c r="T14" s="231">
        <f t="shared" si="7"/>
        <v>13.421043000914914</v>
      </c>
      <c r="U14" s="261" t="s">
        <v>52</v>
      </c>
      <c r="V14" s="233">
        <v>1645</v>
      </c>
      <c r="W14" s="233">
        <v>1452</v>
      </c>
      <c r="X14" s="233"/>
      <c r="Y14" s="233">
        <v>193</v>
      </c>
      <c r="Z14" s="233">
        <v>200</v>
      </c>
      <c r="AA14" s="233"/>
      <c r="AB14" s="233">
        <v>15500</v>
      </c>
      <c r="AC14" s="229"/>
      <c r="AD14" s="229"/>
      <c r="AE14" s="229"/>
      <c r="AF14" s="233">
        <v>2105</v>
      </c>
      <c r="AG14" s="259">
        <v>1093</v>
      </c>
      <c r="AH14" s="236">
        <v>20575</v>
      </c>
      <c r="AI14" s="237">
        <v>0</v>
      </c>
      <c r="AJ14" s="233">
        <v>19.258920402561756</v>
      </c>
      <c r="AK14" s="233">
        <v>16.41</v>
      </c>
      <c r="AL14" s="237">
        <v>20037</v>
      </c>
      <c r="AM14" s="246">
        <v>20377</v>
      </c>
      <c r="AN14" s="237">
        <v>0.45</v>
      </c>
      <c r="AO14" s="237" t="s">
        <v>32</v>
      </c>
      <c r="AP14" s="239"/>
      <c r="AQ14" s="204"/>
      <c r="AR14" s="240"/>
      <c r="AS14" s="241"/>
    </row>
    <row r="15" spans="1:53" s="214" customFormat="1" ht="18" customHeight="1" thickBot="1" x14ac:dyDescent="0.3">
      <c r="A15" s="260" t="s">
        <v>53</v>
      </c>
      <c r="B15" s="225">
        <f t="shared" si="0"/>
        <v>1875</v>
      </c>
      <c r="C15" s="226">
        <f t="shared" si="1"/>
        <v>85.773101555352241</v>
      </c>
      <c r="D15" s="243">
        <f>1755+120</f>
        <v>1875</v>
      </c>
      <c r="E15" s="226">
        <f t="shared" si="2"/>
        <v>92.092337917485267</v>
      </c>
      <c r="F15" s="229">
        <v>194</v>
      </c>
      <c r="G15" s="226">
        <f t="shared" si="3"/>
        <v>22.823529411764707</v>
      </c>
      <c r="H15" s="229"/>
      <c r="I15" s="229" t="e">
        <v>#DIV/0!</v>
      </c>
      <c r="J15" s="243">
        <v>19478</v>
      </c>
      <c r="K15" s="226">
        <f t="shared" si="4"/>
        <v>97.39</v>
      </c>
      <c r="L15" s="229"/>
      <c r="M15" s="229">
        <v>0</v>
      </c>
      <c r="N15" s="233"/>
      <c r="O15" s="233"/>
      <c r="P15" s="226" t="e">
        <v>#DIV/0!</v>
      </c>
      <c r="Q15" s="229"/>
      <c r="R15" s="226">
        <f t="shared" si="5"/>
        <v>2619.44</v>
      </c>
      <c r="S15" s="226">
        <f t="shared" si="6"/>
        <v>85.309884383650868</v>
      </c>
      <c r="T15" s="231">
        <f t="shared" si="7"/>
        <v>16.464110622250157</v>
      </c>
      <c r="U15" s="261" t="s">
        <v>53</v>
      </c>
      <c r="V15" s="233">
        <v>2186</v>
      </c>
      <c r="W15" s="233">
        <v>2036</v>
      </c>
      <c r="X15" s="233"/>
      <c r="Y15" s="233">
        <v>150</v>
      </c>
      <c r="Z15" s="233">
        <v>850</v>
      </c>
      <c r="AA15" s="233"/>
      <c r="AB15" s="233">
        <v>20000</v>
      </c>
      <c r="AC15" s="229"/>
      <c r="AD15" s="229"/>
      <c r="AE15" s="229">
        <v>400</v>
      </c>
      <c r="AF15" s="233">
        <v>3070.5</v>
      </c>
      <c r="AG15" s="259">
        <v>1591</v>
      </c>
      <c r="AH15" s="236">
        <v>1053</v>
      </c>
      <c r="AI15" s="237">
        <v>376</v>
      </c>
      <c r="AJ15" s="233">
        <v>19.299182903834065</v>
      </c>
      <c r="AK15" s="233">
        <v>19.309999999999999</v>
      </c>
      <c r="AL15" s="237">
        <v>995</v>
      </c>
      <c r="AM15" s="246">
        <v>1387</v>
      </c>
      <c r="AN15" s="239"/>
      <c r="AO15" s="239"/>
      <c r="AP15" s="239"/>
      <c r="AQ15" s="204"/>
      <c r="AR15" s="240"/>
      <c r="AS15" s="241"/>
    </row>
    <row r="16" spans="1:53" s="214" customFormat="1" ht="18" customHeight="1" thickBot="1" x14ac:dyDescent="0.3">
      <c r="A16" s="260" t="s">
        <v>54</v>
      </c>
      <c r="B16" s="225">
        <f>49+5+6</f>
        <v>60</v>
      </c>
      <c r="C16" s="226">
        <f t="shared" si="1"/>
        <v>30.150753768844218</v>
      </c>
      <c r="D16" s="243">
        <v>24</v>
      </c>
      <c r="E16" s="226">
        <f t="shared" si="2"/>
        <v>100</v>
      </c>
      <c r="F16" s="229"/>
      <c r="G16" s="226" t="e">
        <f t="shared" si="3"/>
        <v>#DIV/0!</v>
      </c>
      <c r="H16" s="263">
        <v>175</v>
      </c>
      <c r="I16" s="229">
        <f>H16/AA16*100</f>
        <v>50</v>
      </c>
      <c r="J16" s="243"/>
      <c r="K16" s="226" t="e">
        <f t="shared" si="4"/>
        <v>#DIV/0!</v>
      </c>
      <c r="L16" s="229"/>
      <c r="M16" s="229" t="e">
        <v>#DIV/0!</v>
      </c>
      <c r="N16" s="233"/>
      <c r="O16" s="233"/>
      <c r="P16" s="226" t="e">
        <v>#DIV/0!</v>
      </c>
      <c r="Q16" s="229"/>
      <c r="R16" s="226">
        <f t="shared" si="5"/>
        <v>110.25</v>
      </c>
      <c r="S16" s="226" t="e">
        <f t="shared" si="6"/>
        <v>#DIV/0!</v>
      </c>
      <c r="T16" s="231" t="e">
        <f t="shared" si="7"/>
        <v>#DIV/0!</v>
      </c>
      <c r="U16" s="261" t="s">
        <v>54</v>
      </c>
      <c r="V16" s="233">
        <v>199</v>
      </c>
      <c r="W16" s="233">
        <v>24</v>
      </c>
      <c r="X16" s="233"/>
      <c r="Y16" s="233">
        <v>175</v>
      </c>
      <c r="Z16" s="233"/>
      <c r="AA16" s="233">
        <v>350</v>
      </c>
      <c r="AB16" s="233"/>
      <c r="AC16" s="229"/>
      <c r="AD16" s="229"/>
      <c r="AE16" s="229"/>
      <c r="AF16" s="233">
        <v>0</v>
      </c>
      <c r="AG16" s="245"/>
      <c r="AH16" s="236">
        <v>3786</v>
      </c>
      <c r="AI16" s="237">
        <v>0</v>
      </c>
      <c r="AJ16" s="233" t="e">
        <v>#REF!</v>
      </c>
      <c r="AK16" s="233">
        <v>19.239999999999998</v>
      </c>
      <c r="AL16" s="237">
        <v>3612</v>
      </c>
      <c r="AM16" s="208"/>
      <c r="AN16" s="239"/>
      <c r="AO16" s="239"/>
      <c r="AP16" s="239"/>
      <c r="AQ16" s="204"/>
      <c r="AR16" s="240"/>
      <c r="AS16" s="241"/>
    </row>
    <row r="17" spans="1:52" s="214" customFormat="1" ht="16.5" thickBot="1" x14ac:dyDescent="0.3">
      <c r="A17" s="260" t="s">
        <v>55</v>
      </c>
      <c r="B17" s="225">
        <f t="shared" si="0"/>
        <v>7572</v>
      </c>
      <c r="C17" s="226">
        <f t="shared" si="1"/>
        <v>100</v>
      </c>
      <c r="D17" s="243">
        <v>7572</v>
      </c>
      <c r="E17" s="226">
        <f t="shared" si="2"/>
        <v>100</v>
      </c>
      <c r="F17" s="229">
        <v>1112</v>
      </c>
      <c r="G17" s="226">
        <f t="shared" si="3"/>
        <v>61.777777777777779</v>
      </c>
      <c r="H17" s="264"/>
      <c r="I17" s="265" t="e">
        <v>#DIV/0!</v>
      </c>
      <c r="J17" s="243">
        <v>79598</v>
      </c>
      <c r="K17" s="226">
        <f t="shared" si="4"/>
        <v>79.597999999999999</v>
      </c>
      <c r="L17" s="229"/>
      <c r="M17" s="229">
        <v>0</v>
      </c>
      <c r="N17" s="233"/>
      <c r="O17" s="233"/>
      <c r="P17" s="226" t="e">
        <v>#DIV/0!</v>
      </c>
      <c r="Q17" s="229"/>
      <c r="R17" s="226">
        <f t="shared" si="5"/>
        <v>10848.14</v>
      </c>
      <c r="S17" s="226">
        <f t="shared" si="6"/>
        <v>76.898986318848799</v>
      </c>
      <c r="T17" s="231">
        <f t="shared" si="7"/>
        <v>17.627786805329865</v>
      </c>
      <c r="U17" s="261" t="s">
        <v>55</v>
      </c>
      <c r="V17" s="233">
        <v>7572</v>
      </c>
      <c r="W17" s="234">
        <v>7572</v>
      </c>
      <c r="X17" s="234"/>
      <c r="Y17" s="234"/>
      <c r="Z17" s="234">
        <v>1800</v>
      </c>
      <c r="AA17" s="234"/>
      <c r="AB17" s="234">
        <v>100000</v>
      </c>
      <c r="AC17" s="234"/>
      <c r="AD17" s="234"/>
      <c r="AE17" s="234">
        <v>1350</v>
      </c>
      <c r="AF17" s="233">
        <v>14107</v>
      </c>
      <c r="AG17" s="235">
        <v>6154</v>
      </c>
      <c r="AH17" s="236">
        <v>3588</v>
      </c>
      <c r="AI17" s="237">
        <v>0</v>
      </c>
      <c r="AJ17" s="233" t="e">
        <v>#REF!</v>
      </c>
      <c r="AK17" s="233">
        <v>17.52</v>
      </c>
      <c r="AL17" s="237">
        <v>3187</v>
      </c>
      <c r="AM17" s="208"/>
      <c r="AN17" s="266"/>
      <c r="AO17" s="239"/>
      <c r="AP17" s="239"/>
      <c r="AQ17" s="204"/>
      <c r="AR17" s="240"/>
      <c r="AS17" s="241"/>
    </row>
    <row r="18" spans="1:52" s="214" customFormat="1" ht="16.5" thickBot="1" x14ac:dyDescent="0.3">
      <c r="A18" s="267" t="s">
        <v>56</v>
      </c>
      <c r="B18" s="225">
        <f t="shared" si="0"/>
        <v>1350</v>
      </c>
      <c r="C18" s="226">
        <f t="shared" si="1"/>
        <v>100</v>
      </c>
      <c r="D18" s="243">
        <v>1350</v>
      </c>
      <c r="E18" s="226">
        <f t="shared" si="2"/>
        <v>100</v>
      </c>
      <c r="F18" s="229">
        <v>600</v>
      </c>
      <c r="G18" s="226">
        <f t="shared" si="3"/>
        <v>109.09090909090908</v>
      </c>
      <c r="H18" s="264"/>
      <c r="I18" s="265" t="e">
        <v>#DIV/0!</v>
      </c>
      <c r="J18" s="243">
        <v>15743</v>
      </c>
      <c r="K18" s="226">
        <f t="shared" si="4"/>
        <v>92.605882352941165</v>
      </c>
      <c r="L18" s="229"/>
      <c r="M18" s="229" t="e">
        <v>#DIV/0!</v>
      </c>
      <c r="N18" s="233"/>
      <c r="O18" s="233"/>
      <c r="P18" s="226" t="e">
        <v>#DIV/0!</v>
      </c>
      <c r="Q18" s="229"/>
      <c r="R18" s="226">
        <f t="shared" si="5"/>
        <v>2316.59</v>
      </c>
      <c r="S18" s="226">
        <f t="shared" si="6"/>
        <v>94.266124109867761</v>
      </c>
      <c r="T18" s="231">
        <f t="shared" si="7"/>
        <v>16.245371669004211</v>
      </c>
      <c r="U18" s="268" t="s">
        <v>56</v>
      </c>
      <c r="V18" s="233">
        <v>1350</v>
      </c>
      <c r="W18" s="234">
        <v>1350</v>
      </c>
      <c r="X18" s="234"/>
      <c r="Y18" s="234"/>
      <c r="Z18" s="234">
        <v>550</v>
      </c>
      <c r="AA18" s="234"/>
      <c r="AB18" s="234">
        <v>17000</v>
      </c>
      <c r="AC18" s="234"/>
      <c r="AD18" s="234"/>
      <c r="AE18" s="234"/>
      <c r="AF18" s="233">
        <v>2457.5</v>
      </c>
      <c r="AG18" s="245">
        <v>1426</v>
      </c>
      <c r="AH18" s="236"/>
      <c r="AI18" s="237"/>
      <c r="AJ18" s="233"/>
      <c r="AK18" s="233"/>
      <c r="AL18" s="237"/>
      <c r="AM18" s="208"/>
      <c r="AN18" s="269"/>
      <c r="AO18" s="239"/>
      <c r="AP18" s="239"/>
      <c r="AQ18" s="204"/>
      <c r="AR18" s="240"/>
      <c r="AS18" s="241"/>
    </row>
    <row r="19" spans="1:52" s="214" customFormat="1" ht="16.5" thickBot="1" x14ac:dyDescent="0.3">
      <c r="A19" s="267" t="s">
        <v>57</v>
      </c>
      <c r="B19" s="225">
        <f t="shared" si="0"/>
        <v>135</v>
      </c>
      <c r="C19" s="226">
        <f t="shared" si="1"/>
        <v>78.488372093023244</v>
      </c>
      <c r="D19" s="243">
        <f>125+10</f>
        <v>135</v>
      </c>
      <c r="E19" s="226">
        <f t="shared" si="2"/>
        <v>78.488372093023244</v>
      </c>
      <c r="F19" s="229">
        <v>25</v>
      </c>
      <c r="G19" s="226">
        <f t="shared" si="3"/>
        <v>10</v>
      </c>
      <c r="H19" s="264"/>
      <c r="I19" s="265" t="e">
        <v>#DIV/0!</v>
      </c>
      <c r="J19" s="243">
        <v>950</v>
      </c>
      <c r="K19" s="226">
        <f t="shared" si="4"/>
        <v>47.5</v>
      </c>
      <c r="L19" s="229"/>
      <c r="M19" s="229">
        <v>0</v>
      </c>
      <c r="N19" s="233"/>
      <c r="O19" s="233"/>
      <c r="P19" s="226" t="e">
        <v>#DIV/0!</v>
      </c>
      <c r="Q19" s="229"/>
      <c r="R19" s="226">
        <f t="shared" si="5"/>
        <v>134.75</v>
      </c>
      <c r="S19" s="226">
        <f t="shared" si="6"/>
        <v>32.352941176470587</v>
      </c>
      <c r="T19" s="231">
        <f t="shared" si="7"/>
        <v>12.476851851851851</v>
      </c>
      <c r="U19" s="268" t="s">
        <v>57</v>
      </c>
      <c r="V19" s="233">
        <v>172</v>
      </c>
      <c r="W19" s="234">
        <v>172</v>
      </c>
      <c r="X19" s="234"/>
      <c r="Y19" s="234"/>
      <c r="Z19" s="234">
        <v>250</v>
      </c>
      <c r="AA19" s="234"/>
      <c r="AB19" s="234">
        <v>2000</v>
      </c>
      <c r="AC19" s="234"/>
      <c r="AD19" s="234"/>
      <c r="AE19" s="234">
        <v>200</v>
      </c>
      <c r="AF19" s="233">
        <v>416.5</v>
      </c>
      <c r="AG19" s="245">
        <v>108</v>
      </c>
      <c r="AH19" s="236"/>
      <c r="AI19" s="237"/>
      <c r="AJ19" s="233"/>
      <c r="AK19" s="233"/>
      <c r="AL19" s="237"/>
      <c r="AM19" s="208"/>
      <c r="AN19" s="269"/>
      <c r="AO19" s="239"/>
      <c r="AP19" s="239"/>
      <c r="AQ19" s="204"/>
      <c r="AR19" s="240"/>
      <c r="AS19" s="241"/>
    </row>
    <row r="20" spans="1:52" s="214" customFormat="1" ht="32.25" thickBot="1" x14ac:dyDescent="0.3">
      <c r="A20" s="270" t="s">
        <v>58</v>
      </c>
      <c r="B20" s="225">
        <f t="shared" si="0"/>
        <v>50</v>
      </c>
      <c r="C20" s="226">
        <f t="shared" si="1"/>
        <v>37.313432835820898</v>
      </c>
      <c r="D20" s="243">
        <v>50</v>
      </c>
      <c r="E20" s="226">
        <f t="shared" si="2"/>
        <v>37.313432835820898</v>
      </c>
      <c r="F20" s="229">
        <v>50</v>
      </c>
      <c r="G20" s="226">
        <f>F20/Z20*100</f>
        <v>29.411764705882355</v>
      </c>
      <c r="H20" s="264"/>
      <c r="I20" s="265" t="e">
        <v>#DIV/0!</v>
      </c>
      <c r="J20" s="243"/>
      <c r="K20" s="226" t="e">
        <f t="shared" si="4"/>
        <v>#DIV/0!</v>
      </c>
      <c r="L20" s="229"/>
      <c r="M20" s="229" t="e">
        <v>#DIV/0!</v>
      </c>
      <c r="N20" s="233"/>
      <c r="O20" s="233"/>
      <c r="P20" s="226" t="e">
        <v>#DIV/0!</v>
      </c>
      <c r="Q20" s="229"/>
      <c r="R20" s="226">
        <f>F20*0.45+H20*0.63+J20*0.13+L20*0.22+N20*0.32+Q20*0.35</f>
        <v>22.5</v>
      </c>
      <c r="S20" s="226">
        <f t="shared" si="6"/>
        <v>29.411764705882355</v>
      </c>
      <c r="T20" s="231">
        <f t="shared" si="7"/>
        <v>6.0810810810810807</v>
      </c>
      <c r="U20" s="271" t="s">
        <v>58</v>
      </c>
      <c r="V20" s="233">
        <v>134</v>
      </c>
      <c r="W20" s="234">
        <v>134</v>
      </c>
      <c r="X20" s="234"/>
      <c r="Y20" s="234"/>
      <c r="Z20" s="234">
        <v>170</v>
      </c>
      <c r="AA20" s="234"/>
      <c r="AB20" s="234"/>
      <c r="AC20" s="234"/>
      <c r="AD20" s="234"/>
      <c r="AE20" s="234"/>
      <c r="AF20" s="233">
        <v>76.5</v>
      </c>
      <c r="AG20" s="245">
        <v>37</v>
      </c>
      <c r="AH20" s="236"/>
      <c r="AI20" s="237"/>
      <c r="AJ20" s="233"/>
      <c r="AK20" s="233"/>
      <c r="AL20" s="237"/>
      <c r="AM20" s="208"/>
      <c r="AN20" s="269"/>
      <c r="AO20" s="239"/>
      <c r="AP20" s="239"/>
      <c r="AQ20" s="204"/>
      <c r="AR20" s="240"/>
      <c r="AS20" s="241"/>
    </row>
    <row r="21" spans="1:52" s="214" customFormat="1" ht="16.5" thickBot="1" x14ac:dyDescent="0.3">
      <c r="A21" s="272" t="s">
        <v>78</v>
      </c>
      <c r="B21" s="225">
        <f t="shared" si="0"/>
        <v>261</v>
      </c>
      <c r="C21" s="226">
        <f t="shared" si="1"/>
        <v>20.438527799530149</v>
      </c>
      <c r="D21" s="243">
        <v>261</v>
      </c>
      <c r="E21" s="226">
        <f t="shared" si="2"/>
        <v>20.438527799530149</v>
      </c>
      <c r="F21" s="229"/>
      <c r="G21" s="226" t="e">
        <f t="shared" si="3"/>
        <v>#DIV/0!</v>
      </c>
      <c r="H21" s="264"/>
      <c r="I21" s="265" t="e">
        <v>#DIV/0!</v>
      </c>
      <c r="J21" s="243">
        <v>2328</v>
      </c>
      <c r="K21" s="226" t="e">
        <f t="shared" si="4"/>
        <v>#DIV/0!</v>
      </c>
      <c r="L21" s="229"/>
      <c r="M21" s="229" t="e">
        <v>#DIV/0!</v>
      </c>
      <c r="N21" s="233"/>
      <c r="O21" s="233"/>
      <c r="P21" s="226" t="e">
        <v>#DIV/0!</v>
      </c>
      <c r="Q21" s="229"/>
      <c r="R21" s="226">
        <f t="shared" si="5"/>
        <v>302.64</v>
      </c>
      <c r="S21" s="226" t="e">
        <f t="shared" si="6"/>
        <v>#DIV/0!</v>
      </c>
      <c r="T21" s="231">
        <f t="shared" si="7"/>
        <v>5.1382003395585745</v>
      </c>
      <c r="U21" s="273" t="s">
        <v>59</v>
      </c>
      <c r="V21" s="233">
        <v>1277</v>
      </c>
      <c r="W21" s="234">
        <v>1277</v>
      </c>
      <c r="X21" s="234"/>
      <c r="Y21" s="234"/>
      <c r="Z21" s="234"/>
      <c r="AA21" s="234"/>
      <c r="AB21" s="234"/>
      <c r="AC21" s="234"/>
      <c r="AD21" s="234"/>
      <c r="AE21" s="234"/>
      <c r="AF21" s="233">
        <v>0</v>
      </c>
      <c r="AG21" s="245">
        <v>589</v>
      </c>
      <c r="AH21" s="236"/>
      <c r="AI21" s="237"/>
      <c r="AJ21" s="233"/>
      <c r="AK21" s="233"/>
      <c r="AL21" s="237"/>
      <c r="AM21" s="208"/>
      <c r="AN21" s="269"/>
      <c r="AO21" s="239"/>
      <c r="AP21" s="239"/>
      <c r="AQ21" s="204"/>
      <c r="AR21" s="240"/>
      <c r="AS21" s="241"/>
    </row>
    <row r="22" spans="1:52" s="214" customFormat="1" ht="15.75" thickBot="1" x14ac:dyDescent="0.3">
      <c r="A22" s="274"/>
      <c r="B22" s="225">
        <f t="shared" si="0"/>
        <v>0</v>
      </c>
      <c r="C22" s="226" t="e">
        <f t="shared" si="1"/>
        <v>#DIV/0!</v>
      </c>
      <c r="D22" s="243"/>
      <c r="E22" s="226" t="e">
        <f t="shared" si="2"/>
        <v>#DIV/0!</v>
      </c>
      <c r="F22" s="229"/>
      <c r="G22" s="226" t="e">
        <f t="shared" si="3"/>
        <v>#DIV/0!</v>
      </c>
      <c r="H22" s="275"/>
      <c r="I22" s="229" t="e">
        <v>#DIV/0!</v>
      </c>
      <c r="J22" s="243"/>
      <c r="K22" s="226" t="e">
        <f t="shared" si="4"/>
        <v>#DIV/0!</v>
      </c>
      <c r="L22" s="229"/>
      <c r="M22" s="229" t="e">
        <v>#DIV/0!</v>
      </c>
      <c r="N22" s="233"/>
      <c r="O22" s="233"/>
      <c r="P22" s="226" t="e">
        <v>#DIV/0!</v>
      </c>
      <c r="Q22" s="229"/>
      <c r="R22" s="226">
        <f t="shared" si="5"/>
        <v>0</v>
      </c>
      <c r="S22" s="226" t="e">
        <f t="shared" si="6"/>
        <v>#DIV/0!</v>
      </c>
      <c r="T22" s="231">
        <f t="shared" si="7"/>
        <v>0</v>
      </c>
      <c r="U22" s="273" t="s">
        <v>60</v>
      </c>
      <c r="V22" s="233">
        <v>0</v>
      </c>
      <c r="W22" s="234"/>
      <c r="X22" s="234"/>
      <c r="Y22" s="234"/>
      <c r="Z22" s="234"/>
      <c r="AA22" s="234"/>
      <c r="AB22" s="234"/>
      <c r="AC22" s="234"/>
      <c r="AD22" s="234"/>
      <c r="AE22" s="234"/>
      <c r="AF22" s="233">
        <v>0</v>
      </c>
      <c r="AG22" s="245">
        <v>238</v>
      </c>
      <c r="AH22" s="236"/>
      <c r="AI22" s="237"/>
      <c r="AJ22" s="233"/>
      <c r="AK22" s="233"/>
      <c r="AL22" s="237"/>
      <c r="AM22" s="208"/>
      <c r="AN22" s="269"/>
      <c r="AO22" s="239"/>
      <c r="AP22" s="239"/>
      <c r="AQ22" s="204"/>
      <c r="AR22" s="240"/>
      <c r="AS22" s="241"/>
    </row>
    <row r="23" spans="1:52" s="214" customFormat="1" ht="15.75" thickBot="1" x14ac:dyDescent="0.3">
      <c r="A23" s="274"/>
      <c r="B23" s="225">
        <f t="shared" si="0"/>
        <v>0</v>
      </c>
      <c r="C23" s="226" t="e">
        <f t="shared" si="1"/>
        <v>#DIV/0!</v>
      </c>
      <c r="D23" s="243"/>
      <c r="E23" s="226" t="e">
        <f t="shared" si="2"/>
        <v>#DIV/0!</v>
      </c>
      <c r="F23" s="229"/>
      <c r="G23" s="226" t="e">
        <f t="shared" si="3"/>
        <v>#DIV/0!</v>
      </c>
      <c r="H23" s="264"/>
      <c r="I23" s="265" t="e">
        <v>#DIV/0!</v>
      </c>
      <c r="J23" s="243"/>
      <c r="K23" s="226" t="e">
        <f t="shared" si="4"/>
        <v>#DIV/0!</v>
      </c>
      <c r="L23" s="229"/>
      <c r="M23" s="229" t="e">
        <v>#DIV/0!</v>
      </c>
      <c r="N23" s="233"/>
      <c r="O23" s="233"/>
      <c r="P23" s="226" t="e">
        <v>#DIV/0!</v>
      </c>
      <c r="Q23" s="229"/>
      <c r="R23" s="226">
        <f t="shared" si="5"/>
        <v>0</v>
      </c>
      <c r="S23" s="226" t="e">
        <f t="shared" si="6"/>
        <v>#DIV/0!</v>
      </c>
      <c r="T23" s="231">
        <f t="shared" si="7"/>
        <v>0</v>
      </c>
      <c r="U23" s="273" t="s">
        <v>61</v>
      </c>
      <c r="V23" s="233">
        <v>0</v>
      </c>
      <c r="W23" s="234"/>
      <c r="X23" s="234"/>
      <c r="Y23" s="234"/>
      <c r="Z23" s="234"/>
      <c r="AA23" s="234"/>
      <c r="AB23" s="234"/>
      <c r="AC23" s="234"/>
      <c r="AD23" s="234"/>
      <c r="AE23" s="234"/>
      <c r="AF23" s="233">
        <v>0</v>
      </c>
      <c r="AG23" s="245">
        <v>332</v>
      </c>
      <c r="AH23" s="236"/>
      <c r="AI23" s="237"/>
      <c r="AJ23" s="233"/>
      <c r="AK23" s="233"/>
      <c r="AL23" s="237"/>
      <c r="AM23" s="208"/>
      <c r="AN23" s="269"/>
      <c r="AO23" s="239"/>
      <c r="AP23" s="239"/>
      <c r="AQ23" s="204"/>
      <c r="AR23" s="240"/>
      <c r="AS23" s="241"/>
    </row>
    <row r="24" spans="1:52" s="214" customFormat="1" ht="15.75" thickBot="1" x14ac:dyDescent="0.3">
      <c r="A24" s="274"/>
      <c r="B24" s="225">
        <f t="shared" si="0"/>
        <v>0</v>
      </c>
      <c r="C24" s="226" t="e">
        <f t="shared" si="1"/>
        <v>#DIV/0!</v>
      </c>
      <c r="D24" s="243"/>
      <c r="E24" s="226" t="e">
        <f t="shared" si="2"/>
        <v>#DIV/0!</v>
      </c>
      <c r="F24" s="229"/>
      <c r="G24" s="226" t="e">
        <f t="shared" si="3"/>
        <v>#DIV/0!</v>
      </c>
      <c r="H24" s="264"/>
      <c r="I24" s="265" t="e">
        <v>#DIV/0!</v>
      </c>
      <c r="J24" s="243"/>
      <c r="K24" s="226" t="e">
        <f t="shared" si="4"/>
        <v>#DIV/0!</v>
      </c>
      <c r="L24" s="229"/>
      <c r="M24" s="229" t="e">
        <v>#DIV/0!</v>
      </c>
      <c r="N24" s="233"/>
      <c r="O24" s="233"/>
      <c r="P24" s="226" t="e">
        <v>#DIV/0!</v>
      </c>
      <c r="Q24" s="229"/>
      <c r="R24" s="226">
        <f t="shared" si="5"/>
        <v>0</v>
      </c>
      <c r="S24" s="226" t="e">
        <f t="shared" si="6"/>
        <v>#DIV/0!</v>
      </c>
      <c r="T24" s="231" t="e">
        <f t="shared" si="7"/>
        <v>#DIV/0!</v>
      </c>
      <c r="U24" s="276"/>
      <c r="V24" s="233">
        <v>0</v>
      </c>
      <c r="W24" s="234"/>
      <c r="X24" s="234"/>
      <c r="Y24" s="234"/>
      <c r="Z24" s="234"/>
      <c r="AA24" s="234"/>
      <c r="AB24" s="234"/>
      <c r="AC24" s="234"/>
      <c r="AD24" s="234"/>
      <c r="AE24" s="234"/>
      <c r="AF24" s="233">
        <v>0</v>
      </c>
      <c r="AG24" s="245"/>
      <c r="AH24" s="236"/>
      <c r="AI24" s="237"/>
      <c r="AJ24" s="233"/>
      <c r="AK24" s="233"/>
      <c r="AL24" s="237"/>
      <c r="AM24" s="208"/>
      <c r="AN24" s="269"/>
      <c r="AO24" s="239"/>
      <c r="AP24" s="239"/>
      <c r="AQ24" s="204"/>
      <c r="AR24" s="240"/>
      <c r="AS24" s="241"/>
    </row>
    <row r="25" spans="1:52" s="214" customFormat="1" ht="15.75" thickBot="1" x14ac:dyDescent="0.3">
      <c r="A25" s="274"/>
      <c r="B25" s="225">
        <f t="shared" si="0"/>
        <v>0</v>
      </c>
      <c r="C25" s="226" t="e">
        <f t="shared" si="1"/>
        <v>#DIV/0!</v>
      </c>
      <c r="D25" s="243"/>
      <c r="E25" s="226" t="e">
        <f t="shared" si="2"/>
        <v>#DIV/0!</v>
      </c>
      <c r="F25" s="229"/>
      <c r="G25" s="226" t="e">
        <f t="shared" si="3"/>
        <v>#DIV/0!</v>
      </c>
      <c r="H25" s="228"/>
      <c r="I25" s="229" t="e">
        <v>#DIV/0!</v>
      </c>
      <c r="J25" s="243"/>
      <c r="K25" s="226" t="e">
        <f t="shared" si="4"/>
        <v>#DIV/0!</v>
      </c>
      <c r="L25" s="229"/>
      <c r="M25" s="229" t="e">
        <v>#DIV/0!</v>
      </c>
      <c r="N25" s="233"/>
      <c r="O25" s="233"/>
      <c r="P25" s="226" t="e">
        <v>#DIV/0!</v>
      </c>
      <c r="Q25" s="229"/>
      <c r="R25" s="226">
        <f t="shared" si="5"/>
        <v>0</v>
      </c>
      <c r="S25" s="226" t="e">
        <f t="shared" si="6"/>
        <v>#DIV/0!</v>
      </c>
      <c r="T25" s="231" t="e">
        <f t="shared" si="7"/>
        <v>#DIV/0!</v>
      </c>
      <c r="U25" s="276"/>
      <c r="V25" s="233">
        <v>0</v>
      </c>
      <c r="W25" s="233"/>
      <c r="X25" s="233"/>
      <c r="Y25" s="233"/>
      <c r="Z25" s="233"/>
      <c r="AA25" s="233"/>
      <c r="AB25" s="229"/>
      <c r="AC25" s="229"/>
      <c r="AD25" s="229"/>
      <c r="AE25" s="229"/>
      <c r="AF25" s="233">
        <v>0</v>
      </c>
      <c r="AG25" s="245"/>
      <c r="AH25" s="236">
        <v>8745</v>
      </c>
      <c r="AI25" s="237">
        <v>155</v>
      </c>
      <c r="AJ25" s="233" t="e">
        <v>#REF!</v>
      </c>
      <c r="AK25" s="233">
        <v>21.4</v>
      </c>
      <c r="AL25" s="237">
        <v>7984</v>
      </c>
      <c r="AM25" s="208"/>
      <c r="AN25" s="239"/>
      <c r="AO25" s="239"/>
      <c r="AP25" s="239"/>
      <c r="AQ25" s="204"/>
      <c r="AR25" s="240"/>
      <c r="AV25" s="241"/>
    </row>
    <row r="26" spans="1:52" s="294" customFormat="1" ht="16.5" thickBot="1" x14ac:dyDescent="0.3">
      <c r="A26" s="270" t="s">
        <v>37</v>
      </c>
      <c r="B26" s="277">
        <f>SUM(B5:B25)</f>
        <v>30018</v>
      </c>
      <c r="C26" s="278">
        <f t="shared" si="1"/>
        <v>81.561786762308444</v>
      </c>
      <c r="D26" s="279">
        <f>SUM(D5:D25)</f>
        <v>28850</v>
      </c>
      <c r="E26" s="280">
        <f>D26/W26*100</f>
        <v>91.170522057894075</v>
      </c>
      <c r="F26" s="279">
        <f>SUM(F5:F25)</f>
        <v>4761</v>
      </c>
      <c r="G26" s="278">
        <f t="shared" si="3"/>
        <v>44.259551919680206</v>
      </c>
      <c r="H26" s="281">
        <f>SUM(H16:H25)</f>
        <v>175</v>
      </c>
      <c r="I26" s="280">
        <v>0</v>
      </c>
      <c r="J26" s="279">
        <f>SUM(J5:J25)</f>
        <v>327145</v>
      </c>
      <c r="K26" s="278">
        <f t="shared" si="4"/>
        <v>70.720506298685265</v>
      </c>
      <c r="L26" s="281">
        <v>0</v>
      </c>
      <c r="M26" s="280">
        <v>0</v>
      </c>
      <c r="N26" s="281">
        <v>0</v>
      </c>
      <c r="O26" s="281">
        <v>0</v>
      </c>
      <c r="P26" s="280" t="e">
        <v>#DIV/0!</v>
      </c>
      <c r="Q26" s="281">
        <v>0</v>
      </c>
      <c r="R26" s="279">
        <f>SUM(R5:R25)</f>
        <v>44781.55</v>
      </c>
      <c r="S26" s="278">
        <f>R26/AF26*100</f>
        <v>67.334431296658082</v>
      </c>
      <c r="T26" s="282">
        <f t="shared" si="7"/>
        <v>14.040744340628333</v>
      </c>
      <c r="U26" s="283" t="s">
        <v>38</v>
      </c>
      <c r="V26" s="284">
        <v>36804</v>
      </c>
      <c r="W26" s="285">
        <v>31644</v>
      </c>
      <c r="X26" s="286">
        <v>2656</v>
      </c>
      <c r="Y26" s="286">
        <v>2504</v>
      </c>
      <c r="Z26" s="286">
        <v>10757</v>
      </c>
      <c r="AA26" s="286">
        <v>350</v>
      </c>
      <c r="AB26" s="286">
        <v>462588.6</v>
      </c>
      <c r="AC26" s="286">
        <v>0</v>
      </c>
      <c r="AD26" s="286">
        <v>0</v>
      </c>
      <c r="AE26" s="286">
        <v>6950</v>
      </c>
      <c r="AF26" s="286">
        <v>66506.168000000005</v>
      </c>
      <c r="AG26" s="287">
        <f>SUM(AG5:AG25)</f>
        <v>31894</v>
      </c>
      <c r="AH26" s="288">
        <v>83606</v>
      </c>
      <c r="AI26" s="289">
        <v>4310.2</v>
      </c>
      <c r="AJ26" s="289" t="e">
        <v>#REF!</v>
      </c>
      <c r="AK26" s="289">
        <v>275.89</v>
      </c>
      <c r="AL26" s="289">
        <v>80794</v>
      </c>
      <c r="AM26" s="290">
        <v>65801</v>
      </c>
      <c r="AN26" s="291"/>
      <c r="AO26" s="238"/>
      <c r="AP26" s="238"/>
      <c r="AQ26" s="292"/>
      <c r="AR26" s="240"/>
      <c r="AS26" s="293"/>
      <c r="AT26" s="293"/>
      <c r="AU26" s="293"/>
      <c r="AV26" s="293"/>
      <c r="AW26" s="293"/>
      <c r="AX26" s="293"/>
      <c r="AY26" s="293"/>
      <c r="AZ26" s="293"/>
    </row>
    <row r="27" spans="1:52" s="214" customFormat="1" ht="15" x14ac:dyDescent="0.25">
      <c r="A27" s="295" t="s">
        <v>39</v>
      </c>
      <c r="B27" s="225">
        <v>32740</v>
      </c>
      <c r="C27" s="229">
        <v>87</v>
      </c>
      <c r="D27" s="296">
        <v>29278</v>
      </c>
      <c r="E27" s="229">
        <v>91</v>
      </c>
      <c r="F27" s="296">
        <v>9914</v>
      </c>
      <c r="G27" s="229">
        <v>81</v>
      </c>
      <c r="H27" s="297">
        <v>115</v>
      </c>
      <c r="I27" s="229">
        <v>38</v>
      </c>
      <c r="J27" s="296">
        <v>306118</v>
      </c>
      <c r="K27" s="229">
        <v>62</v>
      </c>
      <c r="L27" s="297">
        <v>0</v>
      </c>
      <c r="M27" s="229">
        <v>0</v>
      </c>
      <c r="N27" s="297">
        <v>0</v>
      </c>
      <c r="O27" s="297">
        <v>0</v>
      </c>
      <c r="P27" s="229">
        <v>0</v>
      </c>
      <c r="Q27" s="297"/>
      <c r="R27" s="296">
        <v>44329</v>
      </c>
      <c r="S27" s="226">
        <v>127</v>
      </c>
      <c r="T27" s="298">
        <v>13.17</v>
      </c>
      <c r="U27" s="299"/>
      <c r="V27" s="300"/>
      <c r="W27" s="223"/>
      <c r="X27" s="300"/>
      <c r="Y27" s="223"/>
      <c r="Z27" s="301"/>
      <c r="AA27" s="223"/>
      <c r="AB27" s="301"/>
      <c r="AC27" s="301"/>
      <c r="AD27" s="301"/>
      <c r="AE27" s="301"/>
      <c r="AF27" s="302"/>
      <c r="AG27" s="300"/>
      <c r="AH27" s="239"/>
      <c r="AI27" s="239"/>
      <c r="AJ27" s="300" t="e">
        <v>#DIV/0!</v>
      </c>
      <c r="AK27" s="300">
        <v>19.61</v>
      </c>
      <c r="AL27" s="238"/>
      <c r="AM27" s="208"/>
      <c r="AN27" s="238"/>
      <c r="AO27" s="238"/>
      <c r="AP27" s="239"/>
      <c r="AQ27" s="204"/>
      <c r="AR27" s="240"/>
    </row>
    <row r="28" spans="1:52" s="214" customFormat="1" ht="15" x14ac:dyDescent="0.25">
      <c r="A28" s="274" t="s">
        <v>92</v>
      </c>
      <c r="B28" s="225">
        <f>B26-B27</f>
        <v>-2722</v>
      </c>
      <c r="C28" s="243"/>
      <c r="D28" s="243">
        <f>D26-D27</f>
        <v>-428</v>
      </c>
      <c r="E28" s="243"/>
      <c r="F28" s="243">
        <f>F26-F27</f>
        <v>-5153</v>
      </c>
      <c r="G28" s="229">
        <v>6.0189269191117001E-2</v>
      </c>
      <c r="H28" s="229">
        <f>H26-H27</f>
        <v>60</v>
      </c>
      <c r="I28" s="229"/>
      <c r="J28" s="247">
        <f>J26-J27</f>
        <v>21027</v>
      </c>
      <c r="K28" s="229"/>
      <c r="L28" s="297">
        <v>0</v>
      </c>
      <c r="M28" s="229"/>
      <c r="N28" s="248">
        <v>0</v>
      </c>
      <c r="O28" s="248"/>
      <c r="P28" s="229"/>
      <c r="Q28" s="229">
        <v>0</v>
      </c>
      <c r="R28" s="247">
        <f>R26-R27</f>
        <v>452.55000000000291</v>
      </c>
      <c r="S28" s="229"/>
      <c r="T28" s="298">
        <f>T26-T27</f>
        <v>0.87074434062833284</v>
      </c>
      <c r="U28" s="303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4"/>
      <c r="AH28" s="305"/>
      <c r="AI28" s="305"/>
      <c r="AJ28" s="305"/>
      <c r="AK28" s="305"/>
      <c r="AL28" s="305"/>
      <c r="AM28" s="239"/>
      <c r="AN28" s="239"/>
      <c r="AO28" s="239"/>
      <c r="AP28" s="239"/>
      <c r="AQ28" s="204"/>
    </row>
    <row r="29" spans="1:52" s="214" customFormat="1" ht="15.75" thickBot="1" x14ac:dyDescent="0.3">
      <c r="A29" s="306" t="s">
        <v>85</v>
      </c>
      <c r="B29" s="307">
        <f>B26/B27*100</f>
        <v>91.68601099572389</v>
      </c>
      <c r="C29" s="308"/>
      <c r="D29" s="308">
        <f>D26/D27*100</f>
        <v>98.538151513081502</v>
      </c>
      <c r="E29" s="308"/>
      <c r="F29" s="308">
        <f>F26/F27*100</f>
        <v>48.02299778091588</v>
      </c>
      <c r="G29" s="308"/>
      <c r="H29" s="308">
        <f>H26/H27*100</f>
        <v>152.17391304347828</v>
      </c>
      <c r="I29" s="308"/>
      <c r="J29" s="309">
        <f>J26/J27*100</f>
        <v>106.86891982830151</v>
      </c>
      <c r="K29" s="308"/>
      <c r="L29" s="310">
        <v>0</v>
      </c>
      <c r="M29" s="308"/>
      <c r="N29" s="308" t="e">
        <v>#DIV/0!</v>
      </c>
      <c r="O29" s="308"/>
      <c r="P29" s="308"/>
      <c r="Q29" s="308"/>
      <c r="R29" s="308">
        <f>R26/R27*100</f>
        <v>101.02088925985247</v>
      </c>
      <c r="S29" s="308"/>
      <c r="T29" s="311">
        <f>T26/T27*100</f>
        <v>106.61157434038218</v>
      </c>
      <c r="U29" s="312"/>
      <c r="V29" s="238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300"/>
      <c r="AK29" s="300"/>
      <c r="AL29" s="239"/>
      <c r="AM29" s="239"/>
      <c r="AN29" s="239"/>
      <c r="AO29" s="239"/>
      <c r="AP29" s="239"/>
      <c r="AQ29" s="204"/>
    </row>
    <row r="30" spans="1:52" s="214" customFormat="1" ht="15" x14ac:dyDescent="0.25">
      <c r="A30" s="239"/>
      <c r="B30" s="300"/>
      <c r="C30" s="300"/>
      <c r="D30" s="300"/>
      <c r="E30" s="300"/>
      <c r="F30" s="300"/>
      <c r="G30" s="300"/>
      <c r="H30" s="300"/>
      <c r="I30" s="300"/>
      <c r="J30" s="300"/>
      <c r="K30" s="302"/>
      <c r="L30" s="302"/>
      <c r="M30" s="302"/>
      <c r="N30" s="300"/>
      <c r="O30" s="300"/>
      <c r="P30" s="300"/>
      <c r="Q30" s="300"/>
      <c r="R30" s="300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300"/>
      <c r="AK30" s="300"/>
      <c r="AL30" s="239"/>
      <c r="AM30" s="239"/>
      <c r="AN30" s="239"/>
      <c r="AO30" s="239"/>
      <c r="AP30" s="239"/>
      <c r="AQ30" s="204"/>
    </row>
    <row r="31" spans="1:52" s="214" customFormat="1" ht="15" x14ac:dyDescent="0.25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313"/>
      <c r="L31" s="313"/>
      <c r="M31" s="313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04"/>
    </row>
    <row r="32" spans="1:52" s="214" customFormat="1" ht="15" x14ac:dyDescent="0.25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313"/>
      <c r="L32" s="313"/>
      <c r="M32" s="313"/>
      <c r="N32" s="313"/>
      <c r="O32" s="313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300"/>
      <c r="AK32" s="300"/>
      <c r="AL32" s="239"/>
      <c r="AM32" s="239"/>
      <c r="AN32" s="239"/>
      <c r="AO32" s="239"/>
      <c r="AP32" s="239"/>
      <c r="AQ32" s="204"/>
    </row>
    <row r="33" spans="1:43" s="214" customFormat="1" ht="15" x14ac:dyDescent="0.25">
      <c r="A33" s="239"/>
      <c r="B33" s="239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300"/>
      <c r="AK33" s="300"/>
      <c r="AL33" s="239"/>
      <c r="AM33" s="239"/>
      <c r="AN33" s="239"/>
      <c r="AO33" s="239"/>
      <c r="AP33" s="239"/>
      <c r="AQ33" s="204"/>
    </row>
    <row r="34" spans="1:43" s="214" customFormat="1" ht="15" x14ac:dyDescent="0.2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313"/>
      <c r="L34" s="313"/>
      <c r="M34" s="313"/>
      <c r="N34" s="313"/>
      <c r="O34" s="313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300"/>
      <c r="AK34" s="300"/>
      <c r="AL34" s="239"/>
      <c r="AM34" s="239"/>
      <c r="AN34" s="239"/>
      <c r="AO34" s="239"/>
      <c r="AP34" s="239"/>
      <c r="AQ34" s="204"/>
    </row>
    <row r="35" spans="1:43" s="214" customFormat="1" ht="15" x14ac:dyDescent="0.25">
      <c r="A35" s="239"/>
      <c r="B35" s="239"/>
      <c r="C35" s="239"/>
      <c r="D35" s="313"/>
      <c r="E35" s="313"/>
      <c r="F35" s="239"/>
      <c r="G35" s="239"/>
      <c r="H35" s="239"/>
      <c r="I35" s="239"/>
      <c r="J35" s="239"/>
      <c r="K35" s="313"/>
      <c r="L35" s="313"/>
      <c r="M35" s="313"/>
      <c r="N35" s="313"/>
      <c r="O35" s="313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300"/>
      <c r="AK35" s="300"/>
      <c r="AL35" s="239"/>
      <c r="AM35" s="239"/>
      <c r="AN35" s="239"/>
      <c r="AO35" s="239"/>
      <c r="AP35" s="239"/>
      <c r="AQ35" s="204"/>
    </row>
    <row r="36" spans="1:43" s="214" customFormat="1" ht="11.25" x14ac:dyDescent="0.2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3"/>
      <c r="L36" s="203"/>
      <c r="M36" s="203"/>
      <c r="N36" s="203"/>
      <c r="O36" s="203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314"/>
      <c r="AK36" s="314"/>
      <c r="AL36" s="204"/>
      <c r="AM36" s="204"/>
      <c r="AN36" s="204"/>
      <c r="AO36" s="204"/>
      <c r="AP36" s="204"/>
      <c r="AQ36" s="204"/>
    </row>
    <row r="37" spans="1:43" s="214" customFormat="1" ht="11.25" x14ac:dyDescent="0.2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3"/>
      <c r="L37" s="203"/>
      <c r="M37" s="203"/>
      <c r="N37" s="203"/>
      <c r="O37" s="203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314"/>
      <c r="AK37" s="314"/>
      <c r="AL37" s="204"/>
      <c r="AM37" s="204"/>
      <c r="AN37" s="204"/>
      <c r="AO37" s="204"/>
      <c r="AP37" s="204"/>
      <c r="AQ37" s="204"/>
    </row>
    <row r="38" spans="1:43" s="214" customFormat="1" ht="11.25" x14ac:dyDescent="0.2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3"/>
      <c r="L38" s="203"/>
      <c r="M38" s="203"/>
      <c r="N38" s="203"/>
      <c r="O38" s="203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314"/>
      <c r="AK38" s="314"/>
      <c r="AL38" s="204"/>
      <c r="AM38" s="204"/>
      <c r="AN38" s="204"/>
      <c r="AO38" s="204"/>
      <c r="AP38" s="204"/>
      <c r="AQ38" s="204"/>
    </row>
    <row r="39" spans="1:43" s="214" customFormat="1" ht="11.25" x14ac:dyDescent="0.2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3"/>
      <c r="L39" s="203"/>
      <c r="M39" s="203"/>
      <c r="N39" s="203"/>
      <c r="O39" s="203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314"/>
      <c r="AK39" s="314"/>
      <c r="AL39" s="204"/>
      <c r="AM39" s="204"/>
      <c r="AN39" s="204"/>
      <c r="AO39" s="204"/>
      <c r="AP39" s="204"/>
      <c r="AQ39" s="204"/>
    </row>
    <row r="40" spans="1:43" s="214" customFormat="1" ht="11.25" x14ac:dyDescent="0.2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3"/>
      <c r="L40" s="203"/>
      <c r="M40" s="203"/>
      <c r="N40" s="203"/>
      <c r="O40" s="203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314"/>
      <c r="AK40" s="314"/>
      <c r="AL40" s="204"/>
      <c r="AM40" s="204"/>
      <c r="AN40" s="204"/>
      <c r="AO40" s="204"/>
      <c r="AP40" s="204"/>
      <c r="AQ40" s="204"/>
    </row>
    <row r="41" spans="1:43" s="214" customFormat="1" ht="11.25" x14ac:dyDescent="0.2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3"/>
      <c r="L41" s="203"/>
      <c r="M41" s="203"/>
      <c r="N41" s="203"/>
      <c r="O41" s="203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314"/>
      <c r="AK41" s="314"/>
      <c r="AL41" s="204"/>
      <c r="AM41" s="204"/>
      <c r="AN41" s="204"/>
      <c r="AO41" s="204"/>
      <c r="AP41" s="204"/>
      <c r="AQ41" s="204"/>
    </row>
    <row r="42" spans="1:43" s="214" customFormat="1" ht="11.25" x14ac:dyDescent="0.2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3"/>
      <c r="L42" s="203"/>
      <c r="M42" s="203"/>
      <c r="N42" s="203"/>
      <c r="O42" s="203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314"/>
      <c r="AK42" s="314"/>
      <c r="AL42" s="204"/>
      <c r="AM42" s="204"/>
      <c r="AN42" s="204"/>
      <c r="AO42" s="204"/>
      <c r="AP42" s="204"/>
      <c r="AQ42" s="204"/>
    </row>
    <row r="43" spans="1:43" x14ac:dyDescent="0.2">
      <c r="N43" s="315"/>
      <c r="O43" s="315"/>
    </row>
    <row r="44" spans="1:43" x14ac:dyDescent="0.2">
      <c r="N44" s="315"/>
      <c r="O44" s="315"/>
    </row>
    <row r="45" spans="1:43" x14ac:dyDescent="0.2">
      <c r="N45" s="315"/>
      <c r="O45" s="315"/>
    </row>
    <row r="46" spans="1:43" x14ac:dyDescent="0.2">
      <c r="N46" s="315"/>
      <c r="O46" s="315"/>
    </row>
    <row r="47" spans="1:43" x14ac:dyDescent="0.2">
      <c r="N47" s="315"/>
      <c r="O47" s="315"/>
    </row>
    <row r="48" spans="1:43" x14ac:dyDescent="0.2">
      <c r="N48" s="315"/>
      <c r="O48" s="315"/>
    </row>
    <row r="49" spans="14:15" s="207" customFormat="1" x14ac:dyDescent="0.2">
      <c r="N49" s="315"/>
      <c r="O49" s="315"/>
    </row>
    <row r="50" spans="14:15" s="207" customFormat="1" x14ac:dyDescent="0.2">
      <c r="N50" s="315"/>
      <c r="O50" s="315"/>
    </row>
    <row r="51" spans="14:15" s="207" customFormat="1" x14ac:dyDescent="0.2">
      <c r="N51" s="315"/>
      <c r="O51" s="315"/>
    </row>
    <row r="52" spans="14:15" s="207" customFormat="1" x14ac:dyDescent="0.2">
      <c r="N52" s="315"/>
      <c r="O52" s="315"/>
    </row>
    <row r="53" spans="14:15" s="207" customFormat="1" x14ac:dyDescent="0.2">
      <c r="N53" s="315"/>
      <c r="O53" s="315"/>
    </row>
    <row r="54" spans="14:15" s="207" customFormat="1" x14ac:dyDescent="0.2">
      <c r="N54" s="315"/>
      <c r="O54" s="315"/>
    </row>
    <row r="55" spans="14:15" s="207" customFormat="1" x14ac:dyDescent="0.2">
      <c r="N55" s="315"/>
      <c r="O55" s="315"/>
    </row>
    <row r="56" spans="14:15" s="207" customFormat="1" x14ac:dyDescent="0.2">
      <c r="N56" s="315"/>
      <c r="O56" s="315"/>
    </row>
    <row r="57" spans="14:15" s="207" customFormat="1" x14ac:dyDescent="0.2">
      <c r="N57" s="315"/>
      <c r="O57" s="315"/>
    </row>
    <row r="58" spans="14:15" s="207" customFormat="1" x14ac:dyDescent="0.2">
      <c r="N58" s="315"/>
      <c r="O58" s="315"/>
    </row>
    <row r="59" spans="14:15" s="207" customFormat="1" x14ac:dyDescent="0.2">
      <c r="N59" s="315"/>
      <c r="O59" s="315"/>
    </row>
    <row r="60" spans="14:15" s="207" customFormat="1" x14ac:dyDescent="0.2">
      <c r="N60" s="315"/>
      <c r="O60" s="315"/>
    </row>
    <row r="61" spans="14:15" s="207" customFormat="1" x14ac:dyDescent="0.2">
      <c r="N61" s="315"/>
      <c r="O61" s="315"/>
    </row>
    <row r="62" spans="14:15" s="207" customFormat="1" x14ac:dyDescent="0.2">
      <c r="N62" s="315"/>
      <c r="O62" s="315"/>
    </row>
    <row r="63" spans="14:15" s="207" customFormat="1" x14ac:dyDescent="0.2">
      <c r="N63" s="315"/>
      <c r="O63" s="315"/>
    </row>
    <row r="64" spans="14:15" s="207" customFormat="1" x14ac:dyDescent="0.2">
      <c r="N64" s="315"/>
      <c r="O64" s="315"/>
    </row>
    <row r="65" spans="14:15" s="207" customFormat="1" x14ac:dyDescent="0.2">
      <c r="N65" s="315"/>
      <c r="O65" s="315"/>
    </row>
    <row r="66" spans="14:15" s="207" customFormat="1" x14ac:dyDescent="0.2">
      <c r="N66" s="315"/>
      <c r="O66" s="315"/>
    </row>
    <row r="67" spans="14:15" s="207" customFormat="1" x14ac:dyDescent="0.2">
      <c r="N67" s="315"/>
      <c r="O67" s="315"/>
    </row>
    <row r="68" spans="14:15" s="207" customFormat="1" x14ac:dyDescent="0.2">
      <c r="N68" s="315"/>
      <c r="O68" s="315"/>
    </row>
    <row r="69" spans="14:15" s="207" customFormat="1" x14ac:dyDescent="0.2">
      <c r="N69" s="315"/>
      <c r="O69" s="315"/>
    </row>
    <row r="70" spans="14:15" s="207" customFormat="1" x14ac:dyDescent="0.2">
      <c r="N70" s="315"/>
      <c r="O70" s="315"/>
    </row>
    <row r="71" spans="14:15" s="207" customFormat="1" x14ac:dyDescent="0.2">
      <c r="N71" s="315"/>
      <c r="O71" s="315"/>
    </row>
    <row r="72" spans="14:15" s="207" customFormat="1" x14ac:dyDescent="0.2">
      <c r="N72" s="315"/>
      <c r="O72" s="315"/>
    </row>
    <row r="73" spans="14:15" s="207" customFormat="1" x14ac:dyDescent="0.2">
      <c r="N73" s="315"/>
      <c r="O73" s="315"/>
    </row>
    <row r="74" spans="14:15" s="207" customFormat="1" x14ac:dyDescent="0.2">
      <c r="N74" s="315"/>
      <c r="O74" s="315"/>
    </row>
    <row r="75" spans="14:15" s="207" customFormat="1" x14ac:dyDescent="0.2">
      <c r="N75" s="315"/>
      <c r="O75" s="315"/>
    </row>
    <row r="76" spans="14:15" s="207" customFormat="1" x14ac:dyDescent="0.2">
      <c r="N76" s="315"/>
      <c r="O76" s="315"/>
    </row>
    <row r="77" spans="14:15" s="207" customFormat="1" x14ac:dyDescent="0.2">
      <c r="N77" s="315"/>
      <c r="O77" s="315"/>
    </row>
    <row r="78" spans="14:15" s="207" customFormat="1" x14ac:dyDescent="0.2">
      <c r="N78" s="315"/>
      <c r="O78" s="315"/>
    </row>
    <row r="79" spans="14:15" s="207" customFormat="1" x14ac:dyDescent="0.2">
      <c r="N79" s="315"/>
      <c r="O79" s="315"/>
    </row>
    <row r="80" spans="14:15" s="207" customFormat="1" x14ac:dyDescent="0.2">
      <c r="N80" s="315"/>
      <c r="O80" s="315"/>
    </row>
    <row r="81" spans="14:15" s="207" customFormat="1" x14ac:dyDescent="0.2">
      <c r="N81" s="315"/>
      <c r="O81" s="315"/>
    </row>
    <row r="82" spans="14:15" s="207" customFormat="1" x14ac:dyDescent="0.2">
      <c r="N82" s="315"/>
      <c r="O82" s="315"/>
    </row>
    <row r="83" spans="14:15" s="207" customFormat="1" x14ac:dyDescent="0.2">
      <c r="N83" s="315"/>
      <c r="O83" s="315"/>
    </row>
    <row r="84" spans="14:15" s="207" customFormat="1" x14ac:dyDescent="0.2">
      <c r="N84" s="315"/>
      <c r="O84" s="315"/>
    </row>
    <row r="85" spans="14:15" s="207" customFormat="1" x14ac:dyDescent="0.2">
      <c r="N85" s="315"/>
      <c r="O85" s="315"/>
    </row>
    <row r="86" spans="14:15" s="207" customFormat="1" x14ac:dyDescent="0.2">
      <c r="N86" s="315"/>
      <c r="O86" s="315"/>
    </row>
    <row r="87" spans="14:15" s="207" customFormat="1" x14ac:dyDescent="0.2">
      <c r="N87" s="315"/>
      <c r="O87" s="315"/>
    </row>
    <row r="88" spans="14:15" s="207" customFormat="1" x14ac:dyDescent="0.2">
      <c r="N88" s="315"/>
      <c r="O88" s="315"/>
    </row>
    <row r="89" spans="14:15" s="207" customFormat="1" x14ac:dyDescent="0.2">
      <c r="N89" s="315"/>
      <c r="O89" s="315"/>
    </row>
    <row r="90" spans="14:15" s="207" customFormat="1" x14ac:dyDescent="0.2">
      <c r="N90" s="315"/>
      <c r="O90" s="315"/>
    </row>
    <row r="91" spans="14:15" s="207" customFormat="1" x14ac:dyDescent="0.2">
      <c r="N91" s="315"/>
      <c r="O91" s="315"/>
    </row>
    <row r="92" spans="14:15" s="207" customFormat="1" x14ac:dyDescent="0.2">
      <c r="N92" s="315"/>
      <c r="O92" s="315"/>
    </row>
    <row r="93" spans="14:15" s="207" customFormat="1" x14ac:dyDescent="0.2">
      <c r="N93" s="315"/>
      <c r="O93" s="315"/>
    </row>
    <row r="94" spans="14:15" s="207" customFormat="1" x14ac:dyDescent="0.2">
      <c r="N94" s="315"/>
      <c r="O94" s="315"/>
    </row>
    <row r="95" spans="14:15" s="207" customFormat="1" x14ac:dyDescent="0.2">
      <c r="N95" s="315"/>
      <c r="O95" s="315"/>
    </row>
    <row r="96" spans="14:15" s="207" customFormat="1" x14ac:dyDescent="0.2">
      <c r="N96" s="315"/>
      <c r="O96" s="315"/>
    </row>
    <row r="97" spans="14:15" s="207" customFormat="1" x14ac:dyDescent="0.2">
      <c r="N97" s="315"/>
      <c r="O97" s="315"/>
    </row>
    <row r="98" spans="14:15" s="207" customFormat="1" x14ac:dyDescent="0.2">
      <c r="N98" s="315"/>
      <c r="O98" s="315"/>
    </row>
    <row r="99" spans="14:15" s="207" customFormat="1" x14ac:dyDescent="0.2">
      <c r="N99" s="315"/>
      <c r="O99" s="315"/>
    </row>
    <row r="100" spans="14:15" s="207" customFormat="1" x14ac:dyDescent="0.2">
      <c r="N100" s="315"/>
      <c r="O100" s="315"/>
    </row>
    <row r="101" spans="14:15" s="207" customFormat="1" x14ac:dyDescent="0.2">
      <c r="N101" s="315"/>
      <c r="O101" s="315"/>
    </row>
    <row r="102" spans="14:15" s="207" customFormat="1" x14ac:dyDescent="0.2">
      <c r="N102" s="315"/>
      <c r="O102" s="315"/>
    </row>
    <row r="103" spans="14:15" s="207" customFormat="1" x14ac:dyDescent="0.2">
      <c r="N103" s="315"/>
      <c r="O103" s="315"/>
    </row>
    <row r="104" spans="14:15" s="207" customFormat="1" x14ac:dyDescent="0.2">
      <c r="N104" s="315"/>
      <c r="O104" s="315"/>
    </row>
    <row r="105" spans="14:15" s="207" customFormat="1" x14ac:dyDescent="0.2">
      <c r="N105" s="315"/>
      <c r="O105" s="315"/>
    </row>
    <row r="106" spans="14:15" s="207" customFormat="1" x14ac:dyDescent="0.2">
      <c r="N106" s="315"/>
      <c r="O106" s="315"/>
    </row>
    <row r="107" spans="14:15" s="207" customFormat="1" x14ac:dyDescent="0.2">
      <c r="N107" s="315"/>
      <c r="O107" s="315"/>
    </row>
    <row r="108" spans="14:15" s="207" customFormat="1" x14ac:dyDescent="0.2">
      <c r="N108" s="315"/>
      <c r="O108" s="315"/>
    </row>
    <row r="109" spans="14:15" s="207" customFormat="1" x14ac:dyDescent="0.2">
      <c r="N109" s="315"/>
      <c r="O109" s="315"/>
    </row>
    <row r="110" spans="14:15" s="207" customFormat="1" x14ac:dyDescent="0.2">
      <c r="N110" s="315"/>
      <c r="O110" s="315"/>
    </row>
    <row r="111" spans="14:15" s="207" customFormat="1" x14ac:dyDescent="0.2">
      <c r="N111" s="315"/>
      <c r="O111" s="315"/>
    </row>
    <row r="112" spans="14:15" s="207" customFormat="1" x14ac:dyDescent="0.2">
      <c r="N112" s="315"/>
      <c r="O112" s="315"/>
    </row>
    <row r="113" spans="14:15" s="207" customFormat="1" x14ac:dyDescent="0.2">
      <c r="N113" s="315"/>
      <c r="O113" s="315"/>
    </row>
    <row r="114" spans="14:15" s="207" customFormat="1" x14ac:dyDescent="0.2">
      <c r="N114" s="315"/>
      <c r="O114" s="315"/>
    </row>
    <row r="115" spans="14:15" s="207" customFormat="1" x14ac:dyDescent="0.2">
      <c r="N115" s="315"/>
      <c r="O115" s="315"/>
    </row>
    <row r="116" spans="14:15" s="207" customFormat="1" x14ac:dyDescent="0.2">
      <c r="N116" s="315"/>
      <c r="O116" s="315"/>
    </row>
    <row r="117" spans="14:15" s="207" customFormat="1" x14ac:dyDescent="0.2">
      <c r="N117" s="315"/>
      <c r="O117" s="315"/>
    </row>
    <row r="118" spans="14:15" s="207" customFormat="1" x14ac:dyDescent="0.2">
      <c r="N118" s="315"/>
      <c r="O118" s="315"/>
    </row>
    <row r="119" spans="14:15" s="207" customFormat="1" x14ac:dyDescent="0.2">
      <c r="N119" s="315"/>
      <c r="O119" s="315"/>
    </row>
    <row r="120" spans="14:15" s="207" customFormat="1" x14ac:dyDescent="0.2">
      <c r="N120" s="315"/>
      <c r="O120" s="315"/>
    </row>
    <row r="121" spans="14:15" s="207" customFormat="1" x14ac:dyDescent="0.2">
      <c r="N121" s="315"/>
      <c r="O121" s="315"/>
    </row>
    <row r="122" spans="14:15" s="207" customFormat="1" x14ac:dyDescent="0.2">
      <c r="N122" s="315"/>
      <c r="O122" s="315"/>
    </row>
    <row r="123" spans="14:15" s="207" customFormat="1" x14ac:dyDescent="0.2">
      <c r="N123" s="315"/>
      <c r="O123" s="315"/>
    </row>
    <row r="124" spans="14:15" s="207" customFormat="1" x14ac:dyDescent="0.2">
      <c r="N124" s="315"/>
      <c r="O124" s="315"/>
    </row>
    <row r="125" spans="14:15" s="207" customFormat="1" x14ac:dyDescent="0.2">
      <c r="N125" s="315"/>
      <c r="O125" s="315"/>
    </row>
    <row r="126" spans="14:15" s="207" customFormat="1" x14ac:dyDescent="0.2">
      <c r="N126" s="315"/>
      <c r="O126" s="315"/>
    </row>
    <row r="127" spans="14:15" s="207" customFormat="1" x14ac:dyDescent="0.2">
      <c r="N127" s="315"/>
      <c r="O127" s="315"/>
    </row>
    <row r="128" spans="14:15" s="207" customFormat="1" x14ac:dyDescent="0.2">
      <c r="N128" s="315"/>
      <c r="O128" s="315"/>
    </row>
    <row r="129" spans="14:15" s="207" customFormat="1" x14ac:dyDescent="0.2">
      <c r="N129" s="315"/>
      <c r="O129" s="315"/>
    </row>
    <row r="130" spans="14:15" s="207" customFormat="1" x14ac:dyDescent="0.2">
      <c r="N130" s="315"/>
      <c r="O130" s="315"/>
    </row>
    <row r="131" spans="14:15" s="207" customFormat="1" x14ac:dyDescent="0.2">
      <c r="N131" s="315"/>
      <c r="O131" s="315"/>
    </row>
    <row r="132" spans="14:15" s="207" customFormat="1" x14ac:dyDescent="0.2">
      <c r="N132" s="315"/>
      <c r="O132" s="315"/>
    </row>
    <row r="133" spans="14:15" s="207" customFormat="1" x14ac:dyDescent="0.2">
      <c r="N133" s="315"/>
      <c r="O133" s="315"/>
    </row>
    <row r="134" spans="14:15" s="207" customFormat="1" x14ac:dyDescent="0.2">
      <c r="N134" s="315"/>
      <c r="O134" s="315"/>
    </row>
    <row r="135" spans="14:15" s="207" customFormat="1" x14ac:dyDescent="0.2">
      <c r="N135" s="315"/>
      <c r="O135" s="315"/>
    </row>
    <row r="136" spans="14:15" s="207" customFormat="1" x14ac:dyDescent="0.2">
      <c r="N136" s="315"/>
      <c r="O136" s="315"/>
    </row>
    <row r="137" spans="14:15" s="207" customFormat="1" x14ac:dyDescent="0.2">
      <c r="N137" s="315"/>
      <c r="O137" s="315"/>
    </row>
    <row r="138" spans="14:15" s="207" customFormat="1" x14ac:dyDescent="0.2">
      <c r="N138" s="315"/>
      <c r="O138" s="315"/>
    </row>
    <row r="139" spans="14:15" s="207" customFormat="1" x14ac:dyDescent="0.2">
      <c r="N139" s="315"/>
      <c r="O139" s="315"/>
    </row>
    <row r="140" spans="14:15" s="207" customFormat="1" x14ac:dyDescent="0.2">
      <c r="N140" s="315"/>
      <c r="O140" s="315"/>
    </row>
    <row r="141" spans="14:15" s="207" customFormat="1" x14ac:dyDescent="0.2">
      <c r="N141" s="315"/>
      <c r="O141" s="315"/>
    </row>
    <row r="142" spans="14:15" s="207" customFormat="1" x14ac:dyDescent="0.2">
      <c r="N142" s="315"/>
      <c r="O142" s="315"/>
    </row>
    <row r="143" spans="14:15" s="207" customFormat="1" x14ac:dyDescent="0.2">
      <c r="N143" s="315"/>
      <c r="O143" s="315"/>
    </row>
    <row r="144" spans="14:15" s="207" customFormat="1" x14ac:dyDescent="0.2">
      <c r="N144" s="315"/>
      <c r="O144" s="315"/>
    </row>
    <row r="145" spans="14:15" s="207" customFormat="1" x14ac:dyDescent="0.2">
      <c r="N145" s="315"/>
      <c r="O145" s="315"/>
    </row>
    <row r="146" spans="14:15" s="207" customFormat="1" x14ac:dyDescent="0.2">
      <c r="N146" s="315"/>
      <c r="O146" s="315"/>
    </row>
    <row r="147" spans="14:15" s="207" customFormat="1" x14ac:dyDescent="0.2">
      <c r="N147" s="315"/>
      <c r="O147" s="315"/>
    </row>
    <row r="148" spans="14:15" s="207" customFormat="1" x14ac:dyDescent="0.2">
      <c r="N148" s="315"/>
      <c r="O148" s="315"/>
    </row>
    <row r="149" spans="14:15" s="207" customFormat="1" x14ac:dyDescent="0.2">
      <c r="N149" s="315"/>
      <c r="O149" s="315"/>
    </row>
    <row r="150" spans="14:15" s="207" customFormat="1" x14ac:dyDescent="0.2">
      <c r="N150" s="315"/>
      <c r="O150" s="315"/>
    </row>
    <row r="151" spans="14:15" s="207" customFormat="1" x14ac:dyDescent="0.2">
      <c r="N151" s="315"/>
      <c r="O151" s="315"/>
    </row>
    <row r="152" spans="14:15" s="207" customFormat="1" x14ac:dyDescent="0.2">
      <c r="N152" s="315"/>
      <c r="O152" s="315"/>
    </row>
    <row r="153" spans="14:15" s="207" customFormat="1" x14ac:dyDescent="0.2">
      <c r="N153" s="315"/>
      <c r="O153" s="315"/>
    </row>
    <row r="154" spans="14:15" s="207" customFormat="1" x14ac:dyDescent="0.2">
      <c r="N154" s="315"/>
      <c r="O154" s="315"/>
    </row>
    <row r="155" spans="14:15" s="207" customFormat="1" x14ac:dyDescent="0.2">
      <c r="N155" s="315"/>
      <c r="O155" s="315"/>
    </row>
    <row r="156" spans="14:15" s="207" customFormat="1" x14ac:dyDescent="0.2">
      <c r="N156" s="315"/>
      <c r="O156" s="315"/>
    </row>
    <row r="157" spans="14:15" s="207" customFormat="1" x14ac:dyDescent="0.2">
      <c r="N157" s="315"/>
      <c r="O157" s="315"/>
    </row>
    <row r="158" spans="14:15" s="207" customFormat="1" x14ac:dyDescent="0.2">
      <c r="N158" s="315"/>
      <c r="O158" s="315"/>
    </row>
    <row r="159" spans="14:15" s="207" customFormat="1" x14ac:dyDescent="0.2">
      <c r="N159" s="315"/>
      <c r="O159" s="315"/>
    </row>
    <row r="160" spans="14:15" s="207" customFormat="1" x14ac:dyDescent="0.2">
      <c r="N160" s="315"/>
      <c r="O160" s="315"/>
    </row>
    <row r="161" spans="14:15" s="207" customFormat="1" x14ac:dyDescent="0.2">
      <c r="N161" s="315"/>
      <c r="O161" s="315"/>
    </row>
    <row r="162" spans="14:15" s="207" customFormat="1" x14ac:dyDescent="0.2">
      <c r="N162" s="315"/>
      <c r="O162" s="315"/>
    </row>
    <row r="163" spans="14:15" s="207" customFormat="1" x14ac:dyDescent="0.2">
      <c r="N163" s="315"/>
      <c r="O163" s="315"/>
    </row>
    <row r="164" spans="14:15" s="207" customFormat="1" x14ac:dyDescent="0.2">
      <c r="N164" s="315"/>
      <c r="O164" s="315"/>
    </row>
    <row r="165" spans="14:15" s="207" customFormat="1" x14ac:dyDescent="0.2">
      <c r="N165" s="315"/>
      <c r="O165" s="315"/>
    </row>
    <row r="166" spans="14:15" s="207" customFormat="1" x14ac:dyDescent="0.2">
      <c r="N166" s="315"/>
      <c r="O166" s="315"/>
    </row>
    <row r="167" spans="14:15" s="207" customFormat="1" x14ac:dyDescent="0.2">
      <c r="N167" s="315"/>
      <c r="O167" s="315"/>
    </row>
    <row r="168" spans="14:15" s="207" customFormat="1" x14ac:dyDescent="0.2">
      <c r="N168" s="315"/>
      <c r="O168" s="315"/>
    </row>
    <row r="169" spans="14:15" s="207" customFormat="1" x14ac:dyDescent="0.2">
      <c r="N169" s="315"/>
      <c r="O169" s="315"/>
    </row>
    <row r="170" spans="14:15" s="207" customFormat="1" x14ac:dyDescent="0.2">
      <c r="N170" s="315"/>
      <c r="O170" s="315"/>
    </row>
    <row r="171" spans="14:15" s="207" customFormat="1" x14ac:dyDescent="0.2">
      <c r="N171" s="315"/>
      <c r="O171" s="315"/>
    </row>
    <row r="172" spans="14:15" s="207" customFormat="1" x14ac:dyDescent="0.2">
      <c r="N172" s="315"/>
      <c r="O172" s="315"/>
    </row>
    <row r="173" spans="14:15" s="207" customFormat="1" x14ac:dyDescent="0.2">
      <c r="N173" s="315"/>
      <c r="O173" s="315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A23" sqref="A23"/>
    </sheetView>
  </sheetViews>
  <sheetFormatPr defaultColWidth="9" defaultRowHeight="12.75" x14ac:dyDescent="0.2"/>
  <cols>
    <col min="1" max="1" width="25.42578125" style="205" customWidth="1"/>
    <col min="2" max="2" width="9" style="205" customWidth="1"/>
    <col min="3" max="3" width="7" style="205" customWidth="1"/>
    <col min="4" max="4" width="10.85546875" style="205" customWidth="1"/>
    <col min="5" max="5" width="8.85546875" style="205" customWidth="1"/>
    <col min="6" max="6" width="7.7109375" style="205" customWidth="1"/>
    <col min="7" max="7" width="8.28515625" style="205" customWidth="1"/>
    <col min="8" max="8" width="7.85546875" style="205" customWidth="1"/>
    <col min="9" max="9" width="8.7109375" style="205" customWidth="1"/>
    <col min="10" max="10" width="9.140625" style="205" customWidth="1"/>
    <col min="11" max="11" width="8.7109375" style="315" customWidth="1"/>
    <col min="12" max="12" width="8.28515625" style="315" customWidth="1"/>
    <col min="13" max="13" width="9.140625" style="315" customWidth="1"/>
    <col min="14" max="14" width="8.42578125" style="205" customWidth="1"/>
    <col min="15" max="15" width="7.7109375" style="205" customWidth="1"/>
    <col min="16" max="16" width="10.5703125" style="205" customWidth="1"/>
    <col min="17" max="17" width="7.140625" style="205" customWidth="1"/>
    <col min="18" max="18" width="10" style="205" customWidth="1"/>
    <col min="19" max="19" width="6.5703125" style="205" customWidth="1"/>
    <col min="20" max="20" width="9.28515625" style="205" customWidth="1"/>
    <col min="21" max="21" width="29.85546875" style="205" customWidth="1"/>
    <col min="22" max="22" width="13.5703125" style="205" customWidth="1"/>
    <col min="23" max="23" width="10.42578125" style="205" customWidth="1"/>
    <col min="24" max="24" width="11.42578125" style="205" customWidth="1"/>
    <col min="25" max="25" width="9.28515625" style="205" customWidth="1"/>
    <col min="26" max="26" width="8.7109375" style="205" customWidth="1"/>
    <col min="27" max="27" width="10.28515625" style="205" customWidth="1"/>
    <col min="28" max="28" width="11.28515625" style="205" customWidth="1"/>
    <col min="29" max="29" width="9.42578125" style="205" customWidth="1"/>
    <col min="30" max="30" width="8.140625" style="205" customWidth="1"/>
    <col min="31" max="31" width="8" style="205" customWidth="1"/>
    <col min="32" max="32" width="10" style="205" customWidth="1"/>
    <col min="33" max="33" width="10.140625" style="205" customWidth="1"/>
    <col min="34" max="35" width="8.85546875" style="205" hidden="1" customWidth="1"/>
    <col min="36" max="36" width="7.42578125" style="206" hidden="1" customWidth="1"/>
    <col min="37" max="37" width="7.5703125" style="206" hidden="1" customWidth="1"/>
    <col min="38" max="38" width="10.7109375" style="205" hidden="1" customWidth="1"/>
    <col min="39" max="39" width="7.42578125" style="205" hidden="1" customWidth="1"/>
    <col min="40" max="40" width="11.7109375" style="205" customWidth="1"/>
    <col min="41" max="41" width="11.140625" style="205" customWidth="1"/>
    <col min="42" max="42" width="6.28515625" style="205" customWidth="1"/>
    <col min="43" max="43" width="15.140625" style="205" customWidth="1"/>
    <col min="44" max="44" width="8.85546875" style="207" customWidth="1"/>
    <col min="45" max="45" width="7" style="207" customWidth="1"/>
    <col min="46" max="46" width="5.28515625" style="207" customWidth="1"/>
    <col min="47" max="47" width="5" style="207" customWidth="1"/>
    <col min="48" max="48" width="7.85546875" style="207" customWidth="1"/>
    <col min="49" max="49" width="6.7109375" style="207" customWidth="1"/>
    <col min="50" max="50" width="5.42578125" style="207" customWidth="1"/>
    <col min="51" max="51" width="7" style="207" customWidth="1"/>
    <col min="52" max="52" width="9.140625" style="207" customWidth="1"/>
    <col min="53" max="16384" width="9" style="207"/>
  </cols>
  <sheetData>
    <row r="1" spans="1:53" ht="38.25" customHeight="1" thickBot="1" x14ac:dyDescent="0.3">
      <c r="A1" s="197"/>
      <c r="B1" s="198" t="s">
        <v>90</v>
      </c>
      <c r="C1" s="199"/>
      <c r="D1" s="199"/>
      <c r="E1" s="198" t="s">
        <v>93</v>
      </c>
      <c r="F1" s="198"/>
      <c r="G1" s="200"/>
      <c r="H1" s="201"/>
      <c r="I1" s="201"/>
      <c r="J1" s="202"/>
      <c r="K1" s="203"/>
      <c r="L1" s="203"/>
      <c r="M1" s="203"/>
      <c r="N1" s="371" t="s">
        <v>1</v>
      </c>
      <c r="O1" s="371"/>
      <c r="P1" s="371"/>
      <c r="Q1" s="371"/>
      <c r="R1" s="371"/>
      <c r="S1" s="371"/>
      <c r="T1" s="371"/>
      <c r="U1" s="204"/>
      <c r="W1" s="202"/>
      <c r="X1" s="202"/>
      <c r="Y1" s="202"/>
      <c r="AR1" s="205"/>
    </row>
    <row r="2" spans="1:53" ht="12.75" customHeight="1" thickBot="1" x14ac:dyDescent="0.3">
      <c r="A2" s="372" t="s">
        <v>2</v>
      </c>
      <c r="B2" s="375" t="s">
        <v>3</v>
      </c>
      <c r="C2" s="376"/>
      <c r="D2" s="376"/>
      <c r="E2" s="375"/>
      <c r="F2" s="379" t="s">
        <v>4</v>
      </c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81" t="s">
        <v>5</v>
      </c>
      <c r="U2" s="369" t="s">
        <v>2</v>
      </c>
      <c r="V2" s="386" t="s">
        <v>6</v>
      </c>
      <c r="W2" s="386" t="s">
        <v>7</v>
      </c>
      <c r="X2" s="386" t="s">
        <v>8</v>
      </c>
      <c r="Y2" s="386" t="s">
        <v>9</v>
      </c>
      <c r="Z2" s="389" t="s">
        <v>10</v>
      </c>
      <c r="AA2" s="376"/>
      <c r="AB2" s="376"/>
      <c r="AC2" s="376"/>
      <c r="AD2" s="376"/>
      <c r="AE2" s="376"/>
      <c r="AF2" s="376"/>
      <c r="AG2" s="392" t="s">
        <v>11</v>
      </c>
      <c r="AH2" s="394" t="s">
        <v>12</v>
      </c>
      <c r="AI2" s="396" t="s">
        <v>12</v>
      </c>
      <c r="AJ2" s="396" t="s">
        <v>12</v>
      </c>
      <c r="AK2" s="396" t="s">
        <v>12</v>
      </c>
      <c r="AL2" s="396" t="s">
        <v>13</v>
      </c>
      <c r="AM2" s="208"/>
      <c r="AN2" s="209"/>
      <c r="AO2" s="209"/>
      <c r="AP2" s="209"/>
      <c r="AR2" s="210"/>
      <c r="AS2" s="211"/>
      <c r="AT2" s="211"/>
      <c r="AU2" s="211"/>
      <c r="AV2" s="211"/>
      <c r="AW2" s="211"/>
      <c r="AX2" s="211"/>
      <c r="AY2" s="211"/>
      <c r="AZ2" s="211"/>
      <c r="BA2" s="211"/>
    </row>
    <row r="3" spans="1:53" s="214" customFormat="1" ht="15.75" thickBot="1" x14ac:dyDescent="0.3">
      <c r="A3" s="373"/>
      <c r="B3" s="377"/>
      <c r="C3" s="377"/>
      <c r="D3" s="377"/>
      <c r="E3" s="378"/>
      <c r="F3" s="380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82"/>
      <c r="U3" s="370"/>
      <c r="V3" s="387"/>
      <c r="W3" s="387"/>
      <c r="X3" s="387"/>
      <c r="Y3" s="387"/>
      <c r="Z3" s="390"/>
      <c r="AA3" s="391"/>
      <c r="AB3" s="391"/>
      <c r="AC3" s="391"/>
      <c r="AD3" s="391"/>
      <c r="AE3" s="391"/>
      <c r="AF3" s="391"/>
      <c r="AG3" s="382"/>
      <c r="AH3" s="378"/>
      <c r="AI3" s="387"/>
      <c r="AJ3" s="387"/>
      <c r="AK3" s="387"/>
      <c r="AL3" s="387"/>
      <c r="AM3" s="208"/>
      <c r="AN3" s="209"/>
      <c r="AO3" s="209"/>
      <c r="AP3" s="209"/>
      <c r="AQ3" s="204"/>
      <c r="AR3" s="212"/>
      <c r="AS3" s="212"/>
      <c r="AT3" s="213"/>
      <c r="AU3" s="213"/>
      <c r="AV3" s="213"/>
      <c r="AW3" s="213"/>
      <c r="AX3" s="213"/>
      <c r="AY3" s="213"/>
      <c r="AZ3" s="213"/>
      <c r="BA3" s="213"/>
    </row>
    <row r="4" spans="1:53" s="214" customFormat="1" ht="71.25" customHeight="1" thickBot="1" x14ac:dyDescent="0.3">
      <c r="A4" s="374"/>
      <c r="B4" s="215" t="s">
        <v>14</v>
      </c>
      <c r="C4" s="216" t="s">
        <v>15</v>
      </c>
      <c r="D4" s="216" t="s">
        <v>16</v>
      </c>
      <c r="E4" s="217" t="s">
        <v>15</v>
      </c>
      <c r="F4" s="218" t="s">
        <v>17</v>
      </c>
      <c r="G4" s="216" t="s">
        <v>15</v>
      </c>
      <c r="H4" s="216" t="s">
        <v>18</v>
      </c>
      <c r="I4" s="216" t="s">
        <v>15</v>
      </c>
      <c r="J4" s="216" t="s">
        <v>19</v>
      </c>
      <c r="K4" s="219" t="s">
        <v>15</v>
      </c>
      <c r="L4" s="219" t="s">
        <v>20</v>
      </c>
      <c r="M4" s="219" t="s">
        <v>15</v>
      </c>
      <c r="N4" s="216" t="s">
        <v>21</v>
      </c>
      <c r="O4" s="216" t="s">
        <v>22</v>
      </c>
      <c r="P4" s="216" t="s">
        <v>15</v>
      </c>
      <c r="Q4" s="216" t="s">
        <v>23</v>
      </c>
      <c r="R4" s="216" t="s">
        <v>24</v>
      </c>
      <c r="S4" s="217" t="s">
        <v>15</v>
      </c>
      <c r="T4" s="383"/>
      <c r="U4" s="370"/>
      <c r="V4" s="388"/>
      <c r="W4" s="388"/>
      <c r="X4" s="388"/>
      <c r="Y4" s="388"/>
      <c r="Z4" s="220" t="s">
        <v>25</v>
      </c>
      <c r="AA4" s="221" t="s">
        <v>26</v>
      </c>
      <c r="AB4" s="221" t="s">
        <v>27</v>
      </c>
      <c r="AC4" s="221" t="s">
        <v>28</v>
      </c>
      <c r="AD4" s="221" t="s">
        <v>23</v>
      </c>
      <c r="AE4" s="221" t="s">
        <v>29</v>
      </c>
      <c r="AF4" s="222" t="s">
        <v>30</v>
      </c>
      <c r="AG4" s="393"/>
      <c r="AH4" s="395"/>
      <c r="AI4" s="388"/>
      <c r="AJ4" s="388"/>
      <c r="AK4" s="388"/>
      <c r="AL4" s="388"/>
      <c r="AM4" s="208"/>
      <c r="AN4" s="223"/>
      <c r="AO4" s="223"/>
      <c r="AP4" s="209"/>
      <c r="AQ4" s="204"/>
      <c r="AR4" s="212"/>
      <c r="AS4" s="212"/>
      <c r="AT4" s="213"/>
      <c r="AU4" s="213"/>
      <c r="AV4" s="213"/>
      <c r="AW4" s="213"/>
      <c r="AX4" s="213"/>
      <c r="AY4" s="213"/>
      <c r="AZ4" s="213"/>
      <c r="BA4" s="213"/>
    </row>
    <row r="5" spans="1:53" s="214" customFormat="1" ht="15.75" customHeight="1" thickBot="1" x14ac:dyDescent="0.3">
      <c r="A5" s="224" t="s">
        <v>43</v>
      </c>
      <c r="B5" s="225">
        <v>1730</v>
      </c>
      <c r="C5" s="226">
        <f>B5/V5*100</f>
        <v>99.769319492502888</v>
      </c>
      <c r="D5" s="227">
        <v>1675</v>
      </c>
      <c r="E5" s="226">
        <f>D5/W5*100</f>
        <v>109.19165580182528</v>
      </c>
      <c r="F5" s="226">
        <v>400</v>
      </c>
      <c r="G5" s="226">
        <f>F5/Z5*100</f>
        <v>53.333333333333336</v>
      </c>
      <c r="H5" s="228"/>
      <c r="I5" s="229" t="e">
        <v>#DIV/0!</v>
      </c>
      <c r="J5" s="230">
        <v>9135</v>
      </c>
      <c r="K5" s="226">
        <f>J5/AB5*100</f>
        <v>36.54</v>
      </c>
      <c r="L5" s="229"/>
      <c r="M5" s="229">
        <v>0</v>
      </c>
      <c r="N5" s="228"/>
      <c r="O5" s="228"/>
      <c r="P5" s="226" t="e">
        <v>#DIV/0!</v>
      </c>
      <c r="Q5" s="226"/>
      <c r="R5" s="226">
        <f>F5*0.45+H5*0.63+J5*0.13+L5*0.22+N5*0.32+Q5*0.35</f>
        <v>1367.55</v>
      </c>
      <c r="S5" s="226">
        <f>R5/AF5*100</f>
        <v>36.550848590137647</v>
      </c>
      <c r="T5" s="231">
        <f>R5/AG5*10</f>
        <v>7.6656390134529149</v>
      </c>
      <c r="U5" s="232" t="s">
        <v>43</v>
      </c>
      <c r="V5" s="233">
        <v>1734</v>
      </c>
      <c r="W5" s="234">
        <v>1534</v>
      </c>
      <c r="X5" s="234"/>
      <c r="Y5" s="234">
        <v>200</v>
      </c>
      <c r="Z5" s="234">
        <v>750</v>
      </c>
      <c r="AA5" s="234"/>
      <c r="AB5" s="234">
        <v>25000</v>
      </c>
      <c r="AC5" s="234"/>
      <c r="AD5" s="234"/>
      <c r="AE5" s="234">
        <v>700</v>
      </c>
      <c r="AF5" s="234">
        <v>3741.5</v>
      </c>
      <c r="AG5" s="235">
        <v>1784</v>
      </c>
      <c r="AH5" s="236">
        <v>1297</v>
      </c>
      <c r="AI5" s="237">
        <v>560</v>
      </c>
      <c r="AJ5" s="233" t="e">
        <v>#REF!</v>
      </c>
      <c r="AK5" s="233">
        <v>21.2</v>
      </c>
      <c r="AL5" s="237">
        <v>810</v>
      </c>
      <c r="AM5" s="208"/>
      <c r="AN5" s="238"/>
      <c r="AO5" s="238"/>
      <c r="AP5" s="239"/>
      <c r="AQ5" s="204"/>
      <c r="AR5" s="240"/>
      <c r="AS5" s="241"/>
    </row>
    <row r="6" spans="1:53" s="214" customFormat="1" ht="16.5" customHeight="1" thickBot="1" x14ac:dyDescent="0.3">
      <c r="A6" s="224" t="s">
        <v>44</v>
      </c>
      <c r="B6" s="225">
        <f t="shared" ref="B6:B25" si="0">SUM(D6)</f>
        <v>1500</v>
      </c>
      <c r="C6" s="226">
        <f t="shared" ref="C6:C26" si="1">B6/V6*100</f>
        <v>72.011521843494961</v>
      </c>
      <c r="D6" s="242">
        <v>1500</v>
      </c>
      <c r="E6" s="226">
        <f t="shared" ref="E6:E25" si="2">D6/W6*100</f>
        <v>83.426028921023359</v>
      </c>
      <c r="F6" s="229">
        <v>178</v>
      </c>
      <c r="G6" s="226">
        <f t="shared" ref="G6:G26" si="3">F6/Z6*100</f>
        <v>25.428571428571427</v>
      </c>
      <c r="H6" s="233"/>
      <c r="I6" s="229" t="e">
        <v>#DIV/0!</v>
      </c>
      <c r="J6" s="243">
        <v>12300</v>
      </c>
      <c r="K6" s="226">
        <f t="shared" ref="K6:K26" si="4">J6/AB6*100</f>
        <v>41</v>
      </c>
      <c r="L6" s="229"/>
      <c r="M6" s="229">
        <v>0</v>
      </c>
      <c r="N6" s="233"/>
      <c r="O6" s="233"/>
      <c r="P6" s="226" t="e">
        <v>#DIV/0!</v>
      </c>
      <c r="Q6" s="229"/>
      <c r="R6" s="226">
        <f t="shared" ref="R6:R25" si="5">F6*0.45+H6*0.63+J6*0.13+L6*0.22+N6*0.32+Q6*0.35</f>
        <v>1679.1</v>
      </c>
      <c r="S6" s="226">
        <f t="shared" ref="S6:S25" si="6">R6/AF6*100</f>
        <v>37.860202931228862</v>
      </c>
      <c r="T6" s="231">
        <f t="shared" ref="T6:T26" si="7">R6/AG6*10</f>
        <v>7.5771660649819497</v>
      </c>
      <c r="U6" s="232" t="s">
        <v>44</v>
      </c>
      <c r="V6" s="233">
        <v>2083</v>
      </c>
      <c r="W6" s="233">
        <v>1798</v>
      </c>
      <c r="X6" s="233"/>
      <c r="Y6" s="233">
        <v>285</v>
      </c>
      <c r="Z6" s="233">
        <v>700</v>
      </c>
      <c r="AA6" s="233"/>
      <c r="AB6" s="233">
        <v>30000</v>
      </c>
      <c r="AC6" s="233"/>
      <c r="AD6" s="233"/>
      <c r="AE6" s="233">
        <v>1000</v>
      </c>
      <c r="AF6" s="233">
        <v>4435</v>
      </c>
      <c r="AG6" s="244">
        <v>2216</v>
      </c>
      <c r="AH6" s="236">
        <v>172</v>
      </c>
      <c r="AI6" s="237">
        <v>683.2</v>
      </c>
      <c r="AJ6" s="233" t="e">
        <v>#REF!</v>
      </c>
      <c r="AK6" s="233">
        <v>20.75</v>
      </c>
      <c r="AL6" s="237">
        <v>79</v>
      </c>
      <c r="AM6" s="208"/>
      <c r="AN6" s="384" t="s">
        <v>31</v>
      </c>
      <c r="AO6" s="385"/>
      <c r="AP6" s="385"/>
      <c r="AQ6" s="204"/>
      <c r="AR6" s="240"/>
      <c r="AS6" s="241"/>
    </row>
    <row r="7" spans="1:53" s="214" customFormat="1" ht="17.25" customHeight="1" thickBot="1" x14ac:dyDescent="0.3">
      <c r="A7" s="224" t="s">
        <v>45</v>
      </c>
      <c r="B7" s="225">
        <v>1087</v>
      </c>
      <c r="C7" s="226">
        <f t="shared" si="1"/>
        <v>70.999346832135856</v>
      </c>
      <c r="D7" s="242">
        <v>670</v>
      </c>
      <c r="E7" s="226">
        <f t="shared" si="2"/>
        <v>101.36157337367624</v>
      </c>
      <c r="F7" s="229">
        <v>193</v>
      </c>
      <c r="G7" s="226">
        <f t="shared" si="3"/>
        <v>24.125</v>
      </c>
      <c r="H7" s="233"/>
      <c r="I7" s="229" t="e">
        <v>#DIV/0!</v>
      </c>
      <c r="J7" s="243">
        <v>11897</v>
      </c>
      <c r="K7" s="226">
        <f t="shared" si="4"/>
        <v>52.87555555555555</v>
      </c>
      <c r="L7" s="229"/>
      <c r="M7" s="229">
        <v>0</v>
      </c>
      <c r="N7" s="233"/>
      <c r="O7" s="233"/>
      <c r="P7" s="226" t="e">
        <v>#DIV/0!</v>
      </c>
      <c r="Q7" s="229"/>
      <c r="R7" s="226">
        <f t="shared" si="5"/>
        <v>1633.46</v>
      </c>
      <c r="S7" s="226">
        <f t="shared" si="6"/>
        <v>48.427512600059295</v>
      </c>
      <c r="T7" s="231">
        <f t="shared" si="7"/>
        <v>12.393474962063733</v>
      </c>
      <c r="U7" s="232" t="s">
        <v>45</v>
      </c>
      <c r="V7" s="233">
        <v>1531</v>
      </c>
      <c r="W7" s="233">
        <v>661</v>
      </c>
      <c r="X7" s="233">
        <v>620</v>
      </c>
      <c r="Y7" s="233">
        <v>250</v>
      </c>
      <c r="Z7" s="233">
        <v>800</v>
      </c>
      <c r="AA7" s="233"/>
      <c r="AB7" s="233">
        <v>22500</v>
      </c>
      <c r="AC7" s="229"/>
      <c r="AD7" s="229"/>
      <c r="AE7" s="229">
        <v>400</v>
      </c>
      <c r="AF7" s="233">
        <v>3373</v>
      </c>
      <c r="AG7" s="245">
        <v>1318</v>
      </c>
      <c r="AH7" s="236">
        <v>1526</v>
      </c>
      <c r="AI7" s="237">
        <v>0</v>
      </c>
      <c r="AJ7" s="233">
        <v>25.591805766312596</v>
      </c>
      <c r="AK7" s="233">
        <v>20.02</v>
      </c>
      <c r="AL7" s="237">
        <v>1438</v>
      </c>
      <c r="AM7" s="246">
        <v>575</v>
      </c>
      <c r="AN7" s="236">
        <v>0.45</v>
      </c>
      <c r="AO7" s="237" t="s">
        <v>32</v>
      </c>
      <c r="AP7" s="239"/>
      <c r="AQ7" s="204"/>
      <c r="AR7" s="240"/>
      <c r="AS7" s="241"/>
    </row>
    <row r="8" spans="1:53" s="214" customFormat="1" ht="15" customHeight="1" thickBot="1" x14ac:dyDescent="0.3">
      <c r="A8" s="224" t="s">
        <v>46</v>
      </c>
      <c r="B8" s="225">
        <f t="shared" si="0"/>
        <v>1612</v>
      </c>
      <c r="C8" s="226">
        <f t="shared" si="1"/>
        <v>95.27186761229315</v>
      </c>
      <c r="D8" s="243">
        <v>1612</v>
      </c>
      <c r="E8" s="226">
        <f t="shared" si="2"/>
        <v>95.27186761229315</v>
      </c>
      <c r="F8" s="229">
        <v>131</v>
      </c>
      <c r="G8" s="226">
        <f t="shared" si="3"/>
        <v>32.75</v>
      </c>
      <c r="H8" s="233"/>
      <c r="I8" s="229" t="e">
        <v>#DIV/0!</v>
      </c>
      <c r="J8" s="243">
        <v>19434</v>
      </c>
      <c r="K8" s="226">
        <f t="shared" si="4"/>
        <v>59.796923076923079</v>
      </c>
      <c r="L8" s="229"/>
      <c r="M8" s="229">
        <v>0</v>
      </c>
      <c r="N8" s="233"/>
      <c r="O8" s="233"/>
      <c r="P8" s="226" t="e">
        <v>#DIV/0!</v>
      </c>
      <c r="Q8" s="229"/>
      <c r="R8" s="226">
        <f t="shared" si="5"/>
        <v>2585.37</v>
      </c>
      <c r="S8" s="226">
        <f t="shared" si="6"/>
        <v>56.984130482697815</v>
      </c>
      <c r="T8" s="231">
        <f t="shared" si="7"/>
        <v>15.407449344457687</v>
      </c>
      <c r="U8" s="232" t="s">
        <v>46</v>
      </c>
      <c r="V8" s="233">
        <v>1692</v>
      </c>
      <c r="W8" s="233">
        <v>1692</v>
      </c>
      <c r="X8" s="233"/>
      <c r="Y8" s="233"/>
      <c r="Z8" s="233">
        <v>400</v>
      </c>
      <c r="AA8" s="233"/>
      <c r="AB8" s="233">
        <v>32500</v>
      </c>
      <c r="AC8" s="229"/>
      <c r="AD8" s="229"/>
      <c r="AE8" s="229">
        <v>600</v>
      </c>
      <c r="AF8" s="233">
        <v>4537</v>
      </c>
      <c r="AG8" s="245">
        <v>1678</v>
      </c>
      <c r="AH8" s="236">
        <v>694</v>
      </c>
      <c r="AI8" s="237">
        <v>578</v>
      </c>
      <c r="AJ8" s="233">
        <v>27.038140643623365</v>
      </c>
      <c r="AK8" s="233">
        <v>19.88</v>
      </c>
      <c r="AL8" s="237">
        <v>756</v>
      </c>
      <c r="AM8" s="246">
        <v>1282</v>
      </c>
      <c r="AN8" s="236">
        <v>0.63</v>
      </c>
      <c r="AO8" s="237" t="s">
        <v>33</v>
      </c>
      <c r="AP8" s="239"/>
      <c r="AQ8" s="204"/>
      <c r="AR8" s="240"/>
      <c r="AS8" s="241"/>
    </row>
    <row r="9" spans="1:53" s="258" customFormat="1" ht="17.25" customHeight="1" thickBot="1" x14ac:dyDescent="0.3">
      <c r="A9" s="224" t="s">
        <v>47</v>
      </c>
      <c r="B9" s="225">
        <v>1639</v>
      </c>
      <c r="C9" s="226">
        <f t="shared" si="1"/>
        <v>67.839403973509931</v>
      </c>
      <c r="D9" s="247">
        <v>1460</v>
      </c>
      <c r="E9" s="226">
        <f t="shared" si="2"/>
        <v>69.030732860520089</v>
      </c>
      <c r="F9" s="248">
        <v>173</v>
      </c>
      <c r="G9" s="226">
        <f t="shared" si="3"/>
        <v>43.25</v>
      </c>
      <c r="H9" s="249"/>
      <c r="I9" s="229" t="e">
        <v>#DIV/0!</v>
      </c>
      <c r="J9" s="247">
        <v>24931</v>
      </c>
      <c r="K9" s="226">
        <f t="shared" si="4"/>
        <v>69.25277777777778</v>
      </c>
      <c r="L9" s="248"/>
      <c r="M9" s="229">
        <v>0</v>
      </c>
      <c r="N9" s="249"/>
      <c r="O9" s="249"/>
      <c r="P9" s="226" t="e">
        <v>#DIV/0!</v>
      </c>
      <c r="Q9" s="248"/>
      <c r="R9" s="226">
        <f t="shared" si="5"/>
        <v>3318.88</v>
      </c>
      <c r="S9" s="226">
        <f t="shared" si="6"/>
        <v>67.374746244417381</v>
      </c>
      <c r="T9" s="231">
        <f t="shared" si="7"/>
        <v>15.879808612440192</v>
      </c>
      <c r="U9" s="232" t="s">
        <v>47</v>
      </c>
      <c r="V9" s="233">
        <v>2416</v>
      </c>
      <c r="W9" s="249">
        <v>2115</v>
      </c>
      <c r="X9" s="249"/>
      <c r="Y9" s="249">
        <v>301</v>
      </c>
      <c r="Z9" s="249">
        <v>400</v>
      </c>
      <c r="AA9" s="249"/>
      <c r="AB9" s="249">
        <v>36000</v>
      </c>
      <c r="AC9" s="248"/>
      <c r="AD9" s="248"/>
      <c r="AE9" s="248">
        <v>300</v>
      </c>
      <c r="AF9" s="233">
        <v>4926</v>
      </c>
      <c r="AG9" s="250">
        <v>2090</v>
      </c>
      <c r="AH9" s="251">
        <v>5623</v>
      </c>
      <c r="AI9" s="252">
        <v>18</v>
      </c>
      <c r="AJ9" s="249">
        <v>23.569377990430624</v>
      </c>
      <c r="AK9" s="249">
        <v>20.43</v>
      </c>
      <c r="AL9" s="252">
        <v>5435</v>
      </c>
      <c r="AM9" s="253">
        <v>3981</v>
      </c>
      <c r="AN9" s="251">
        <v>0.13</v>
      </c>
      <c r="AO9" s="254" t="s">
        <v>34</v>
      </c>
      <c r="AP9" s="255"/>
      <c r="AQ9" s="256"/>
      <c r="AR9" s="240"/>
      <c r="AS9" s="257"/>
    </row>
    <row r="10" spans="1:53" s="214" customFormat="1" ht="17.25" customHeight="1" thickBot="1" x14ac:dyDescent="0.3">
      <c r="A10" s="224" t="s">
        <v>48</v>
      </c>
      <c r="B10" s="225">
        <f t="shared" si="0"/>
        <v>3535</v>
      </c>
      <c r="C10" s="226">
        <f t="shared" si="1"/>
        <v>92.057291666666657</v>
      </c>
      <c r="D10" s="243">
        <v>3535</v>
      </c>
      <c r="E10" s="226">
        <f t="shared" si="2"/>
        <v>94.518716577540104</v>
      </c>
      <c r="F10" s="229">
        <v>123</v>
      </c>
      <c r="G10" s="226">
        <f t="shared" si="3"/>
        <v>8.2000000000000011</v>
      </c>
      <c r="H10" s="233"/>
      <c r="I10" s="229" t="e">
        <v>#DIV/0!</v>
      </c>
      <c r="J10" s="243">
        <v>52227</v>
      </c>
      <c r="K10" s="226">
        <f t="shared" si="4"/>
        <v>100.28225806451614</v>
      </c>
      <c r="L10" s="229"/>
      <c r="M10" s="229" t="e">
        <v>#DIV/0!</v>
      </c>
      <c r="N10" s="233"/>
      <c r="O10" s="233"/>
      <c r="P10" s="226" t="e">
        <v>#DIV/0!</v>
      </c>
      <c r="Q10" s="229"/>
      <c r="R10" s="226">
        <f t="shared" si="5"/>
        <v>6844.8600000000006</v>
      </c>
      <c r="S10" s="226">
        <f t="shared" si="6"/>
        <v>91.934080103150933</v>
      </c>
      <c r="T10" s="231">
        <f t="shared" si="7"/>
        <v>15.81895077420846</v>
      </c>
      <c r="U10" s="232" t="s">
        <v>48</v>
      </c>
      <c r="V10" s="233">
        <v>3840</v>
      </c>
      <c r="W10" s="233">
        <v>3740</v>
      </c>
      <c r="X10" s="233"/>
      <c r="Y10" s="233">
        <v>100</v>
      </c>
      <c r="Z10" s="233">
        <v>1500</v>
      </c>
      <c r="AA10" s="233"/>
      <c r="AB10" s="233">
        <v>52080</v>
      </c>
      <c r="AC10" s="229"/>
      <c r="AD10" s="229"/>
      <c r="AE10" s="229"/>
      <c r="AF10" s="233">
        <v>7445.4000000000005</v>
      </c>
      <c r="AG10" s="259">
        <v>4327</v>
      </c>
      <c r="AH10" s="236">
        <v>3121</v>
      </c>
      <c r="AI10" s="237">
        <v>681</v>
      </c>
      <c r="AJ10" s="233">
        <v>17.206840767275249</v>
      </c>
      <c r="AK10" s="233">
        <v>19.5</v>
      </c>
      <c r="AL10" s="237">
        <v>3215</v>
      </c>
      <c r="AM10" s="246">
        <v>1075</v>
      </c>
      <c r="AN10" s="236">
        <v>0.32</v>
      </c>
      <c r="AO10" s="237" t="s">
        <v>21</v>
      </c>
      <c r="AP10" s="239"/>
      <c r="AQ10" s="204"/>
      <c r="AR10" s="240"/>
      <c r="AS10" s="241"/>
    </row>
    <row r="11" spans="1:53" s="214" customFormat="1" ht="16.5" customHeight="1" thickBot="1" x14ac:dyDescent="0.3">
      <c r="A11" s="260" t="s">
        <v>49</v>
      </c>
      <c r="B11" s="225">
        <f t="shared" si="0"/>
        <v>530</v>
      </c>
      <c r="C11" s="226">
        <f t="shared" si="1"/>
        <v>42.163882259347652</v>
      </c>
      <c r="D11" s="243">
        <f>500+30</f>
        <v>530</v>
      </c>
      <c r="E11" s="226">
        <f t="shared" si="2"/>
        <v>47.920433996383366</v>
      </c>
      <c r="F11" s="229"/>
      <c r="G11" s="226">
        <f t="shared" si="3"/>
        <v>0</v>
      </c>
      <c r="H11" s="233"/>
      <c r="I11" s="229" t="e">
        <v>#DIV/0!</v>
      </c>
      <c r="J11" s="243">
        <v>6300</v>
      </c>
      <c r="K11" s="226">
        <f t="shared" si="4"/>
        <v>64.450127877237847</v>
      </c>
      <c r="L11" s="229"/>
      <c r="M11" s="229" t="e">
        <v>#DIV/0!</v>
      </c>
      <c r="N11" s="233"/>
      <c r="O11" s="233"/>
      <c r="P11" s="226" t="e">
        <v>#DIV/0!</v>
      </c>
      <c r="Q11" s="229"/>
      <c r="R11" s="226">
        <f t="shared" si="5"/>
        <v>819</v>
      </c>
      <c r="S11" s="226">
        <f t="shared" si="6"/>
        <v>58.260714920860742</v>
      </c>
      <c r="T11" s="231">
        <f t="shared" si="7"/>
        <v>12.776911076443058</v>
      </c>
      <c r="U11" s="261" t="s">
        <v>49</v>
      </c>
      <c r="V11" s="233">
        <v>1257</v>
      </c>
      <c r="W11" s="233">
        <v>1106</v>
      </c>
      <c r="X11" s="233">
        <v>151</v>
      </c>
      <c r="Y11" s="233"/>
      <c r="Z11" s="233">
        <v>300</v>
      </c>
      <c r="AA11" s="233"/>
      <c r="AB11" s="233">
        <v>9775</v>
      </c>
      <c r="AC11" s="229"/>
      <c r="AD11" s="229"/>
      <c r="AE11" s="229"/>
      <c r="AF11" s="233">
        <v>1405.75</v>
      </c>
      <c r="AG11" s="259">
        <v>641</v>
      </c>
      <c r="AH11" s="236">
        <v>1633</v>
      </c>
      <c r="AI11" s="237">
        <v>0</v>
      </c>
      <c r="AJ11" s="233">
        <v>21.930577223088925</v>
      </c>
      <c r="AK11" s="233">
        <v>20.13</v>
      </c>
      <c r="AL11" s="237">
        <v>1319</v>
      </c>
      <c r="AM11" s="246">
        <v>5150</v>
      </c>
      <c r="AN11" s="236">
        <v>0.35</v>
      </c>
      <c r="AO11" s="237" t="s">
        <v>35</v>
      </c>
      <c r="AP11" s="239"/>
      <c r="AQ11" s="204"/>
      <c r="AR11" s="240"/>
      <c r="AS11" s="241"/>
    </row>
    <row r="12" spans="1:53" s="214" customFormat="1" ht="18" customHeight="1" thickBot="1" x14ac:dyDescent="0.3">
      <c r="A12" s="260" t="s">
        <v>50</v>
      </c>
      <c r="B12" s="225">
        <f>SUM(D12)+115+60+60+40</f>
        <v>3575</v>
      </c>
      <c r="C12" s="226">
        <f t="shared" si="1"/>
        <v>74.681428869855864</v>
      </c>
      <c r="D12" s="243">
        <f>3260+40</f>
        <v>3300</v>
      </c>
      <c r="E12" s="226">
        <f t="shared" si="2"/>
        <v>94.964028776978409</v>
      </c>
      <c r="F12" s="229">
        <v>990</v>
      </c>
      <c r="G12" s="226">
        <f t="shared" si="3"/>
        <v>99</v>
      </c>
      <c r="H12" s="233"/>
      <c r="I12" s="229" t="e">
        <v>#DIV/0!</v>
      </c>
      <c r="J12" s="243">
        <v>34200</v>
      </c>
      <c r="K12" s="226">
        <f t="shared" si="4"/>
        <v>64.931859519352358</v>
      </c>
      <c r="L12" s="229"/>
      <c r="M12" s="229">
        <v>0</v>
      </c>
      <c r="N12" s="233"/>
      <c r="O12" s="233"/>
      <c r="P12" s="226" t="e">
        <v>#DIV/0!</v>
      </c>
      <c r="Q12" s="229"/>
      <c r="R12" s="226">
        <f t="shared" si="5"/>
        <v>4891.5</v>
      </c>
      <c r="S12" s="226">
        <f t="shared" si="6"/>
        <v>65.070961469849451</v>
      </c>
      <c r="T12" s="231">
        <f t="shared" si="7"/>
        <v>15.120556414219475</v>
      </c>
      <c r="U12" s="261" t="s">
        <v>50</v>
      </c>
      <c r="V12" s="233">
        <v>4787</v>
      </c>
      <c r="W12" s="233">
        <v>3475</v>
      </c>
      <c r="X12" s="233">
        <v>912</v>
      </c>
      <c r="Y12" s="233">
        <v>400</v>
      </c>
      <c r="Z12" s="233">
        <v>1000</v>
      </c>
      <c r="AA12" s="233"/>
      <c r="AB12" s="233">
        <v>52670.6</v>
      </c>
      <c r="AC12" s="229"/>
      <c r="AD12" s="229"/>
      <c r="AE12" s="229">
        <v>1000</v>
      </c>
      <c r="AF12" s="233">
        <v>7517.1779999999999</v>
      </c>
      <c r="AG12" s="259">
        <v>3235</v>
      </c>
      <c r="AH12" s="236">
        <v>31458</v>
      </c>
      <c r="AI12" s="237">
        <v>1152</v>
      </c>
      <c r="AJ12" s="233">
        <v>23.23702627511592</v>
      </c>
      <c r="AK12" s="233">
        <v>19.59</v>
      </c>
      <c r="AL12" s="237">
        <v>31719</v>
      </c>
      <c r="AM12" s="246">
        <v>31974</v>
      </c>
      <c r="AN12" s="236">
        <v>0.22</v>
      </c>
      <c r="AO12" s="237" t="s">
        <v>29</v>
      </c>
      <c r="AP12" s="239"/>
      <c r="AQ12" s="204"/>
      <c r="AR12" s="240"/>
      <c r="AS12" s="241"/>
    </row>
    <row r="13" spans="1:53" s="214" customFormat="1" ht="18" customHeight="1" thickBot="1" x14ac:dyDescent="0.3">
      <c r="A13" s="260" t="s">
        <v>51</v>
      </c>
      <c r="B13" s="225">
        <v>2517</v>
      </c>
      <c r="C13" s="226">
        <f t="shared" si="1"/>
        <v>82.174338883447589</v>
      </c>
      <c r="D13" s="243">
        <f>2382+25+20</f>
        <v>2427</v>
      </c>
      <c r="E13" s="226">
        <f t="shared" si="2"/>
        <v>147.98780487804879</v>
      </c>
      <c r="F13" s="229">
        <f>547+45</f>
        <v>592</v>
      </c>
      <c r="G13" s="226">
        <f t="shared" si="3"/>
        <v>54.461821527138909</v>
      </c>
      <c r="H13" s="233"/>
      <c r="I13" s="229" t="e">
        <v>#DIV/0!</v>
      </c>
      <c r="J13" s="243">
        <v>29000</v>
      </c>
      <c r="K13" s="226">
        <f t="shared" si="4"/>
        <v>60.971763765952524</v>
      </c>
      <c r="L13" s="229"/>
      <c r="M13" s="229">
        <v>0</v>
      </c>
      <c r="N13" s="233"/>
      <c r="O13" s="233"/>
      <c r="P13" s="226" t="e">
        <v>#DIV/0!</v>
      </c>
      <c r="Q13" s="229"/>
      <c r="R13" s="226">
        <f t="shared" si="5"/>
        <v>4036.4</v>
      </c>
      <c r="S13" s="226">
        <f t="shared" si="6"/>
        <v>58.563564769004429</v>
      </c>
      <c r="T13" s="231">
        <f t="shared" si="7"/>
        <v>13.290747448139612</v>
      </c>
      <c r="U13" s="261" t="s">
        <v>51</v>
      </c>
      <c r="V13" s="233">
        <v>3063</v>
      </c>
      <c r="W13" s="233">
        <v>1640</v>
      </c>
      <c r="X13" s="233">
        <v>973</v>
      </c>
      <c r="Y13" s="233">
        <v>450</v>
      </c>
      <c r="Z13" s="233">
        <v>1087</v>
      </c>
      <c r="AA13" s="233"/>
      <c r="AB13" s="233">
        <v>47563</v>
      </c>
      <c r="AC13" s="229"/>
      <c r="AD13" s="229"/>
      <c r="AE13" s="229">
        <v>1000</v>
      </c>
      <c r="AF13" s="233">
        <v>6892.34</v>
      </c>
      <c r="AG13" s="245">
        <v>3037</v>
      </c>
      <c r="AH13" s="262">
        <v>335</v>
      </c>
      <c r="AI13" s="237">
        <v>107</v>
      </c>
      <c r="AJ13" s="233" t="e">
        <v>#REF!</v>
      </c>
      <c r="AK13" s="233">
        <v>20.51</v>
      </c>
      <c r="AL13" s="237">
        <v>208</v>
      </c>
      <c r="AM13" s="208"/>
      <c r="AN13" s="236">
        <v>0.97</v>
      </c>
      <c r="AO13" s="237" t="s">
        <v>36</v>
      </c>
      <c r="AP13" s="239"/>
      <c r="AQ13" s="204"/>
      <c r="AR13" s="240"/>
      <c r="AS13" s="241"/>
    </row>
    <row r="14" spans="1:53" s="214" customFormat="1" ht="15.75" customHeight="1" thickBot="1" x14ac:dyDescent="0.3">
      <c r="A14" s="260" t="s">
        <v>52</v>
      </c>
      <c r="B14" s="225">
        <f>SUM(D14)+60+56</f>
        <v>990</v>
      </c>
      <c r="C14" s="226">
        <f t="shared" si="1"/>
        <v>60.182370820668694</v>
      </c>
      <c r="D14" s="243">
        <v>874</v>
      </c>
      <c r="E14" s="226">
        <f t="shared" si="2"/>
        <v>60.192837465564743</v>
      </c>
      <c r="F14" s="233"/>
      <c r="G14" s="226">
        <f t="shared" si="3"/>
        <v>0</v>
      </c>
      <c r="H14" s="233"/>
      <c r="I14" s="229" t="e">
        <v>#DIV/0!</v>
      </c>
      <c r="J14" s="243">
        <f>10178+603+36+467</f>
        <v>11284</v>
      </c>
      <c r="K14" s="226">
        <f t="shared" si="4"/>
        <v>72.8</v>
      </c>
      <c r="L14" s="229"/>
      <c r="M14" s="229" t="e">
        <v>#DIV/0!</v>
      </c>
      <c r="N14" s="233"/>
      <c r="O14" s="233"/>
      <c r="P14" s="226" t="e">
        <v>#DIV/0!</v>
      </c>
      <c r="Q14" s="229"/>
      <c r="R14" s="226">
        <f t="shared" si="5"/>
        <v>1466.92</v>
      </c>
      <c r="S14" s="226">
        <f t="shared" si="6"/>
        <v>69.6874109263658</v>
      </c>
      <c r="T14" s="231">
        <f t="shared" si="7"/>
        <v>13.421043000914914</v>
      </c>
      <c r="U14" s="261" t="s">
        <v>52</v>
      </c>
      <c r="V14" s="233">
        <v>1645</v>
      </c>
      <c r="W14" s="233">
        <v>1452</v>
      </c>
      <c r="X14" s="233"/>
      <c r="Y14" s="233">
        <v>193</v>
      </c>
      <c r="Z14" s="233">
        <v>200</v>
      </c>
      <c r="AA14" s="233"/>
      <c r="AB14" s="233">
        <v>15500</v>
      </c>
      <c r="AC14" s="229"/>
      <c r="AD14" s="229"/>
      <c r="AE14" s="229"/>
      <c r="AF14" s="233">
        <v>2105</v>
      </c>
      <c r="AG14" s="259">
        <v>1093</v>
      </c>
      <c r="AH14" s="236">
        <v>20575</v>
      </c>
      <c r="AI14" s="237">
        <v>0</v>
      </c>
      <c r="AJ14" s="233">
        <v>19.258920402561756</v>
      </c>
      <c r="AK14" s="233">
        <v>16.41</v>
      </c>
      <c r="AL14" s="237">
        <v>20037</v>
      </c>
      <c r="AM14" s="246">
        <v>20377</v>
      </c>
      <c r="AN14" s="237">
        <v>0.45</v>
      </c>
      <c r="AO14" s="237" t="s">
        <v>32</v>
      </c>
      <c r="AP14" s="239"/>
      <c r="AQ14" s="204"/>
      <c r="AR14" s="240"/>
      <c r="AS14" s="241"/>
    </row>
    <row r="15" spans="1:53" s="214" customFormat="1" ht="18" customHeight="1" thickBot="1" x14ac:dyDescent="0.3">
      <c r="A15" s="260" t="s">
        <v>53</v>
      </c>
      <c r="B15" s="225">
        <f t="shared" si="0"/>
        <v>1875</v>
      </c>
      <c r="C15" s="226">
        <f t="shared" si="1"/>
        <v>85.773101555352241</v>
      </c>
      <c r="D15" s="243">
        <f>1755+120</f>
        <v>1875</v>
      </c>
      <c r="E15" s="226">
        <f t="shared" si="2"/>
        <v>92.092337917485267</v>
      </c>
      <c r="F15" s="229">
        <v>194</v>
      </c>
      <c r="G15" s="226">
        <f t="shared" si="3"/>
        <v>22.823529411764707</v>
      </c>
      <c r="H15" s="229"/>
      <c r="I15" s="229" t="e">
        <v>#DIV/0!</v>
      </c>
      <c r="J15" s="243">
        <v>19478</v>
      </c>
      <c r="K15" s="226">
        <f t="shared" si="4"/>
        <v>97.39</v>
      </c>
      <c r="L15" s="229"/>
      <c r="M15" s="229">
        <v>0</v>
      </c>
      <c r="N15" s="233"/>
      <c r="O15" s="233"/>
      <c r="P15" s="226" t="e">
        <v>#DIV/0!</v>
      </c>
      <c r="Q15" s="229"/>
      <c r="R15" s="226">
        <f t="shared" si="5"/>
        <v>2619.44</v>
      </c>
      <c r="S15" s="226">
        <f t="shared" si="6"/>
        <v>85.309884383650868</v>
      </c>
      <c r="T15" s="231">
        <f t="shared" si="7"/>
        <v>16.464110622250157</v>
      </c>
      <c r="U15" s="261" t="s">
        <v>53</v>
      </c>
      <c r="V15" s="233">
        <v>2186</v>
      </c>
      <c r="W15" s="233">
        <v>2036</v>
      </c>
      <c r="X15" s="233"/>
      <c r="Y15" s="233">
        <v>150</v>
      </c>
      <c r="Z15" s="233">
        <v>850</v>
      </c>
      <c r="AA15" s="233"/>
      <c r="AB15" s="233">
        <v>20000</v>
      </c>
      <c r="AC15" s="229"/>
      <c r="AD15" s="229"/>
      <c r="AE15" s="229">
        <v>400</v>
      </c>
      <c r="AF15" s="233">
        <v>3070.5</v>
      </c>
      <c r="AG15" s="259">
        <v>1591</v>
      </c>
      <c r="AH15" s="236">
        <v>1053</v>
      </c>
      <c r="AI15" s="237">
        <v>376</v>
      </c>
      <c r="AJ15" s="233">
        <v>19.299182903834065</v>
      </c>
      <c r="AK15" s="233">
        <v>19.309999999999999</v>
      </c>
      <c r="AL15" s="237">
        <v>995</v>
      </c>
      <c r="AM15" s="246">
        <v>1387</v>
      </c>
      <c r="AN15" s="239"/>
      <c r="AO15" s="239"/>
      <c r="AP15" s="239"/>
      <c r="AQ15" s="204"/>
      <c r="AR15" s="240"/>
      <c r="AS15" s="241"/>
    </row>
    <row r="16" spans="1:53" s="214" customFormat="1" ht="18" customHeight="1" thickBot="1" x14ac:dyDescent="0.3">
      <c r="A16" s="260" t="s">
        <v>54</v>
      </c>
      <c r="B16" s="225">
        <f>49+5+6</f>
        <v>60</v>
      </c>
      <c r="C16" s="226">
        <f t="shared" si="1"/>
        <v>30.150753768844218</v>
      </c>
      <c r="D16" s="243">
        <v>24</v>
      </c>
      <c r="E16" s="226">
        <f t="shared" si="2"/>
        <v>100</v>
      </c>
      <c r="F16" s="229"/>
      <c r="G16" s="226" t="e">
        <f t="shared" si="3"/>
        <v>#DIV/0!</v>
      </c>
      <c r="H16" s="263">
        <v>175</v>
      </c>
      <c r="I16" s="229">
        <f>H16/AA16*100</f>
        <v>50</v>
      </c>
      <c r="J16" s="243"/>
      <c r="K16" s="226" t="e">
        <f t="shared" si="4"/>
        <v>#DIV/0!</v>
      </c>
      <c r="L16" s="229"/>
      <c r="M16" s="229" t="e">
        <v>#DIV/0!</v>
      </c>
      <c r="N16" s="233"/>
      <c r="O16" s="233"/>
      <c r="P16" s="226" t="e">
        <v>#DIV/0!</v>
      </c>
      <c r="Q16" s="229"/>
      <c r="R16" s="226">
        <f t="shared" si="5"/>
        <v>110.25</v>
      </c>
      <c r="S16" s="226" t="e">
        <f t="shared" si="6"/>
        <v>#DIV/0!</v>
      </c>
      <c r="T16" s="231" t="e">
        <f t="shared" si="7"/>
        <v>#DIV/0!</v>
      </c>
      <c r="U16" s="261" t="s">
        <v>54</v>
      </c>
      <c r="V16" s="233">
        <v>199</v>
      </c>
      <c r="W16" s="233">
        <v>24</v>
      </c>
      <c r="X16" s="233"/>
      <c r="Y16" s="233">
        <v>175</v>
      </c>
      <c r="Z16" s="233"/>
      <c r="AA16" s="233">
        <v>350</v>
      </c>
      <c r="AB16" s="233"/>
      <c r="AC16" s="229"/>
      <c r="AD16" s="229"/>
      <c r="AE16" s="229"/>
      <c r="AF16" s="233">
        <v>0</v>
      </c>
      <c r="AG16" s="245"/>
      <c r="AH16" s="236">
        <v>3786</v>
      </c>
      <c r="AI16" s="237">
        <v>0</v>
      </c>
      <c r="AJ16" s="233" t="e">
        <v>#REF!</v>
      </c>
      <c r="AK16" s="233">
        <v>19.239999999999998</v>
      </c>
      <c r="AL16" s="237">
        <v>3612</v>
      </c>
      <c r="AM16" s="208"/>
      <c r="AN16" s="239"/>
      <c r="AO16" s="239"/>
      <c r="AP16" s="239"/>
      <c r="AQ16" s="204"/>
      <c r="AR16" s="240"/>
      <c r="AS16" s="241"/>
    </row>
    <row r="17" spans="1:52" s="214" customFormat="1" ht="16.5" thickBot="1" x14ac:dyDescent="0.3">
      <c r="A17" s="260" t="s">
        <v>55</v>
      </c>
      <c r="B17" s="225">
        <f t="shared" si="0"/>
        <v>7572</v>
      </c>
      <c r="C17" s="226">
        <f t="shared" si="1"/>
        <v>100</v>
      </c>
      <c r="D17" s="243">
        <v>7572</v>
      </c>
      <c r="E17" s="226">
        <f t="shared" si="2"/>
        <v>100</v>
      </c>
      <c r="F17" s="229">
        <v>1112</v>
      </c>
      <c r="G17" s="226">
        <f t="shared" si="3"/>
        <v>61.777777777777779</v>
      </c>
      <c r="H17" s="264"/>
      <c r="I17" s="265" t="e">
        <v>#DIV/0!</v>
      </c>
      <c r="J17" s="243">
        <v>79598</v>
      </c>
      <c r="K17" s="226">
        <f t="shared" si="4"/>
        <v>79.597999999999999</v>
      </c>
      <c r="L17" s="229"/>
      <c r="M17" s="229">
        <v>0</v>
      </c>
      <c r="N17" s="233"/>
      <c r="O17" s="233"/>
      <c r="P17" s="226" t="e">
        <v>#DIV/0!</v>
      </c>
      <c r="Q17" s="229"/>
      <c r="R17" s="226">
        <f t="shared" si="5"/>
        <v>10848.14</v>
      </c>
      <c r="S17" s="226">
        <f t="shared" si="6"/>
        <v>76.898986318848799</v>
      </c>
      <c r="T17" s="231">
        <f t="shared" si="7"/>
        <v>17.627786805329865</v>
      </c>
      <c r="U17" s="261" t="s">
        <v>55</v>
      </c>
      <c r="V17" s="233">
        <v>7572</v>
      </c>
      <c r="W17" s="234">
        <v>7572</v>
      </c>
      <c r="X17" s="234"/>
      <c r="Y17" s="234"/>
      <c r="Z17" s="234">
        <v>1800</v>
      </c>
      <c r="AA17" s="234"/>
      <c r="AB17" s="234">
        <v>100000</v>
      </c>
      <c r="AC17" s="234"/>
      <c r="AD17" s="234"/>
      <c r="AE17" s="234">
        <v>1350</v>
      </c>
      <c r="AF17" s="233">
        <v>14107</v>
      </c>
      <c r="AG17" s="235">
        <v>6154</v>
      </c>
      <c r="AH17" s="236">
        <v>3588</v>
      </c>
      <c r="AI17" s="237">
        <v>0</v>
      </c>
      <c r="AJ17" s="233" t="e">
        <v>#REF!</v>
      </c>
      <c r="AK17" s="233">
        <v>17.52</v>
      </c>
      <c r="AL17" s="237">
        <v>3187</v>
      </c>
      <c r="AM17" s="208"/>
      <c r="AN17" s="266"/>
      <c r="AO17" s="239"/>
      <c r="AP17" s="239"/>
      <c r="AQ17" s="204"/>
      <c r="AR17" s="240"/>
      <c r="AS17" s="241"/>
    </row>
    <row r="18" spans="1:52" s="214" customFormat="1" ht="16.5" thickBot="1" x14ac:dyDescent="0.3">
      <c r="A18" s="267" t="s">
        <v>56</v>
      </c>
      <c r="B18" s="225">
        <f t="shared" si="0"/>
        <v>1350</v>
      </c>
      <c r="C18" s="226">
        <f t="shared" si="1"/>
        <v>100</v>
      </c>
      <c r="D18" s="243">
        <v>1350</v>
      </c>
      <c r="E18" s="226">
        <f t="shared" si="2"/>
        <v>100</v>
      </c>
      <c r="F18" s="229">
        <v>600</v>
      </c>
      <c r="G18" s="226">
        <f t="shared" si="3"/>
        <v>109.09090909090908</v>
      </c>
      <c r="H18" s="264"/>
      <c r="I18" s="265" t="e">
        <v>#DIV/0!</v>
      </c>
      <c r="J18" s="243">
        <v>15743</v>
      </c>
      <c r="K18" s="226">
        <f t="shared" si="4"/>
        <v>92.605882352941165</v>
      </c>
      <c r="L18" s="229"/>
      <c r="M18" s="229" t="e">
        <v>#DIV/0!</v>
      </c>
      <c r="N18" s="233"/>
      <c r="O18" s="233"/>
      <c r="P18" s="226" t="e">
        <v>#DIV/0!</v>
      </c>
      <c r="Q18" s="229"/>
      <c r="R18" s="226">
        <f t="shared" si="5"/>
        <v>2316.59</v>
      </c>
      <c r="S18" s="226">
        <f t="shared" si="6"/>
        <v>94.266124109867761</v>
      </c>
      <c r="T18" s="231">
        <f t="shared" si="7"/>
        <v>16.245371669004211</v>
      </c>
      <c r="U18" s="268" t="s">
        <v>56</v>
      </c>
      <c r="V18" s="233">
        <v>1350</v>
      </c>
      <c r="W18" s="234">
        <v>1350</v>
      </c>
      <c r="X18" s="234"/>
      <c r="Y18" s="234"/>
      <c r="Z18" s="234">
        <v>550</v>
      </c>
      <c r="AA18" s="234"/>
      <c r="AB18" s="234">
        <v>17000</v>
      </c>
      <c r="AC18" s="234"/>
      <c r="AD18" s="234"/>
      <c r="AE18" s="234"/>
      <c r="AF18" s="233">
        <v>2457.5</v>
      </c>
      <c r="AG18" s="245">
        <v>1426</v>
      </c>
      <c r="AH18" s="236"/>
      <c r="AI18" s="237"/>
      <c r="AJ18" s="233"/>
      <c r="AK18" s="233"/>
      <c r="AL18" s="237"/>
      <c r="AM18" s="208"/>
      <c r="AN18" s="269"/>
      <c r="AO18" s="239"/>
      <c r="AP18" s="239"/>
      <c r="AQ18" s="204"/>
      <c r="AR18" s="240"/>
      <c r="AS18" s="241"/>
    </row>
    <row r="19" spans="1:52" s="214" customFormat="1" ht="16.5" thickBot="1" x14ac:dyDescent="0.3">
      <c r="A19" s="267" t="s">
        <v>57</v>
      </c>
      <c r="B19" s="225">
        <f t="shared" si="0"/>
        <v>135</v>
      </c>
      <c r="C19" s="226">
        <f t="shared" si="1"/>
        <v>78.488372093023244</v>
      </c>
      <c r="D19" s="243">
        <f>125+10</f>
        <v>135</v>
      </c>
      <c r="E19" s="226">
        <f t="shared" si="2"/>
        <v>78.488372093023244</v>
      </c>
      <c r="F19" s="229">
        <v>25</v>
      </c>
      <c r="G19" s="226">
        <f t="shared" si="3"/>
        <v>10</v>
      </c>
      <c r="H19" s="264"/>
      <c r="I19" s="265" t="e">
        <v>#DIV/0!</v>
      </c>
      <c r="J19" s="243">
        <v>950</v>
      </c>
      <c r="K19" s="226">
        <f t="shared" si="4"/>
        <v>47.5</v>
      </c>
      <c r="L19" s="229"/>
      <c r="M19" s="229">
        <v>0</v>
      </c>
      <c r="N19" s="233"/>
      <c r="O19" s="233"/>
      <c r="P19" s="226" t="e">
        <v>#DIV/0!</v>
      </c>
      <c r="Q19" s="229"/>
      <c r="R19" s="226">
        <f t="shared" si="5"/>
        <v>134.75</v>
      </c>
      <c r="S19" s="226">
        <f t="shared" si="6"/>
        <v>32.352941176470587</v>
      </c>
      <c r="T19" s="231">
        <f t="shared" si="7"/>
        <v>12.476851851851851</v>
      </c>
      <c r="U19" s="268" t="s">
        <v>57</v>
      </c>
      <c r="V19" s="233">
        <v>172</v>
      </c>
      <c r="W19" s="234">
        <v>172</v>
      </c>
      <c r="X19" s="234"/>
      <c r="Y19" s="234"/>
      <c r="Z19" s="234">
        <v>250</v>
      </c>
      <c r="AA19" s="234"/>
      <c r="AB19" s="234">
        <v>2000</v>
      </c>
      <c r="AC19" s="234"/>
      <c r="AD19" s="234"/>
      <c r="AE19" s="234">
        <v>200</v>
      </c>
      <c r="AF19" s="233">
        <v>416.5</v>
      </c>
      <c r="AG19" s="245">
        <v>108</v>
      </c>
      <c r="AH19" s="236"/>
      <c r="AI19" s="237"/>
      <c r="AJ19" s="233"/>
      <c r="AK19" s="233"/>
      <c r="AL19" s="237"/>
      <c r="AM19" s="208"/>
      <c r="AN19" s="269"/>
      <c r="AO19" s="239"/>
      <c r="AP19" s="239"/>
      <c r="AQ19" s="204"/>
      <c r="AR19" s="240"/>
      <c r="AS19" s="241"/>
    </row>
    <row r="20" spans="1:52" s="214" customFormat="1" ht="32.25" thickBot="1" x14ac:dyDescent="0.3">
      <c r="A20" s="270" t="s">
        <v>58</v>
      </c>
      <c r="B20" s="225">
        <f t="shared" si="0"/>
        <v>50</v>
      </c>
      <c r="C20" s="226">
        <f t="shared" si="1"/>
        <v>37.313432835820898</v>
      </c>
      <c r="D20" s="243">
        <v>50</v>
      </c>
      <c r="E20" s="226">
        <f t="shared" si="2"/>
        <v>37.313432835820898</v>
      </c>
      <c r="F20" s="229">
        <v>50</v>
      </c>
      <c r="G20" s="226">
        <f>F20/Z20*100</f>
        <v>29.411764705882355</v>
      </c>
      <c r="H20" s="264"/>
      <c r="I20" s="265" t="e">
        <v>#DIV/0!</v>
      </c>
      <c r="J20" s="243"/>
      <c r="K20" s="226" t="e">
        <f t="shared" si="4"/>
        <v>#DIV/0!</v>
      </c>
      <c r="L20" s="229"/>
      <c r="M20" s="229" t="e">
        <v>#DIV/0!</v>
      </c>
      <c r="N20" s="233"/>
      <c r="O20" s="233"/>
      <c r="P20" s="226" t="e">
        <v>#DIV/0!</v>
      </c>
      <c r="Q20" s="229"/>
      <c r="R20" s="226">
        <f>F20*0.45+H20*0.63+J20*0.13+L20*0.22+N20*0.32+Q20*0.35</f>
        <v>22.5</v>
      </c>
      <c r="S20" s="226">
        <f t="shared" si="6"/>
        <v>29.411764705882355</v>
      </c>
      <c r="T20" s="231">
        <f t="shared" si="7"/>
        <v>6.0810810810810807</v>
      </c>
      <c r="U20" s="271" t="s">
        <v>58</v>
      </c>
      <c r="V20" s="233">
        <v>134</v>
      </c>
      <c r="W20" s="234">
        <v>134</v>
      </c>
      <c r="X20" s="234"/>
      <c r="Y20" s="234"/>
      <c r="Z20" s="234">
        <v>170</v>
      </c>
      <c r="AA20" s="234"/>
      <c r="AB20" s="234"/>
      <c r="AC20" s="234"/>
      <c r="AD20" s="234"/>
      <c r="AE20" s="234"/>
      <c r="AF20" s="233">
        <v>76.5</v>
      </c>
      <c r="AG20" s="245">
        <v>37</v>
      </c>
      <c r="AH20" s="236"/>
      <c r="AI20" s="237"/>
      <c r="AJ20" s="233"/>
      <c r="AK20" s="233"/>
      <c r="AL20" s="237"/>
      <c r="AM20" s="208"/>
      <c r="AN20" s="269"/>
      <c r="AO20" s="239"/>
      <c r="AP20" s="239"/>
      <c r="AQ20" s="204"/>
      <c r="AR20" s="240"/>
      <c r="AS20" s="241"/>
    </row>
    <row r="21" spans="1:52" s="214" customFormat="1" ht="16.5" thickBot="1" x14ac:dyDescent="0.3">
      <c r="A21" s="272" t="s">
        <v>78</v>
      </c>
      <c r="B21" s="225">
        <f t="shared" si="0"/>
        <v>324</v>
      </c>
      <c r="C21" s="226">
        <f t="shared" si="1"/>
        <v>25.371965544244325</v>
      </c>
      <c r="D21" s="243">
        <v>324</v>
      </c>
      <c r="E21" s="226">
        <f t="shared" si="2"/>
        <v>25.371965544244325</v>
      </c>
      <c r="F21" s="229"/>
      <c r="G21" s="226" t="e">
        <f t="shared" si="3"/>
        <v>#DIV/0!</v>
      </c>
      <c r="H21" s="264"/>
      <c r="I21" s="265" t="e">
        <v>#DIV/0!</v>
      </c>
      <c r="J21" s="243">
        <v>2970</v>
      </c>
      <c r="K21" s="226" t="e">
        <f t="shared" si="4"/>
        <v>#DIV/0!</v>
      </c>
      <c r="L21" s="229"/>
      <c r="M21" s="229" t="e">
        <v>#DIV/0!</v>
      </c>
      <c r="N21" s="233"/>
      <c r="O21" s="233"/>
      <c r="P21" s="226" t="e">
        <v>#DIV/0!</v>
      </c>
      <c r="Q21" s="229"/>
      <c r="R21" s="226">
        <f t="shared" si="5"/>
        <v>386.1</v>
      </c>
      <c r="S21" s="226" t="e">
        <f t="shared" si="6"/>
        <v>#DIV/0!</v>
      </c>
      <c r="T21" s="231">
        <f t="shared" si="7"/>
        <v>6.5551782682512734</v>
      </c>
      <c r="U21" s="273" t="s">
        <v>59</v>
      </c>
      <c r="V21" s="233">
        <v>1277</v>
      </c>
      <c r="W21" s="234">
        <v>1277</v>
      </c>
      <c r="X21" s="234"/>
      <c r="Y21" s="234"/>
      <c r="Z21" s="234"/>
      <c r="AA21" s="234"/>
      <c r="AB21" s="234"/>
      <c r="AC21" s="234"/>
      <c r="AD21" s="234"/>
      <c r="AE21" s="234"/>
      <c r="AF21" s="233">
        <v>0</v>
      </c>
      <c r="AG21" s="245">
        <v>589</v>
      </c>
      <c r="AH21" s="236"/>
      <c r="AI21" s="237"/>
      <c r="AJ21" s="233"/>
      <c r="AK21" s="233"/>
      <c r="AL21" s="237"/>
      <c r="AM21" s="208"/>
      <c r="AN21" s="269"/>
      <c r="AO21" s="239"/>
      <c r="AP21" s="239"/>
      <c r="AQ21" s="204"/>
      <c r="AR21" s="240"/>
      <c r="AS21" s="241"/>
    </row>
    <row r="22" spans="1:52" s="214" customFormat="1" ht="15.75" thickBot="1" x14ac:dyDescent="0.3">
      <c r="A22" s="274"/>
      <c r="B22" s="225">
        <f t="shared" si="0"/>
        <v>0</v>
      </c>
      <c r="C22" s="226" t="e">
        <f t="shared" si="1"/>
        <v>#DIV/0!</v>
      </c>
      <c r="D22" s="243"/>
      <c r="E22" s="226" t="e">
        <f t="shared" si="2"/>
        <v>#DIV/0!</v>
      </c>
      <c r="F22" s="229"/>
      <c r="G22" s="226" t="e">
        <f t="shared" si="3"/>
        <v>#DIV/0!</v>
      </c>
      <c r="H22" s="275"/>
      <c r="I22" s="229" t="e">
        <v>#DIV/0!</v>
      </c>
      <c r="J22" s="243"/>
      <c r="K22" s="226" t="e">
        <f t="shared" si="4"/>
        <v>#DIV/0!</v>
      </c>
      <c r="L22" s="229"/>
      <c r="M22" s="229" t="e">
        <v>#DIV/0!</v>
      </c>
      <c r="N22" s="233"/>
      <c r="O22" s="233"/>
      <c r="P22" s="226" t="e">
        <v>#DIV/0!</v>
      </c>
      <c r="Q22" s="229"/>
      <c r="R22" s="226">
        <f t="shared" si="5"/>
        <v>0</v>
      </c>
      <c r="S22" s="226" t="e">
        <f t="shared" si="6"/>
        <v>#DIV/0!</v>
      </c>
      <c r="T22" s="231">
        <f t="shared" si="7"/>
        <v>0</v>
      </c>
      <c r="U22" s="273"/>
      <c r="V22" s="233">
        <v>0</v>
      </c>
      <c r="W22" s="234"/>
      <c r="X22" s="234"/>
      <c r="Y22" s="234"/>
      <c r="Z22" s="234"/>
      <c r="AA22" s="234"/>
      <c r="AB22" s="234"/>
      <c r="AC22" s="234"/>
      <c r="AD22" s="234"/>
      <c r="AE22" s="234"/>
      <c r="AF22" s="233">
        <v>0</v>
      </c>
      <c r="AG22" s="245">
        <v>238</v>
      </c>
      <c r="AH22" s="236"/>
      <c r="AI22" s="237"/>
      <c r="AJ22" s="233"/>
      <c r="AK22" s="233"/>
      <c r="AL22" s="237"/>
      <c r="AM22" s="208"/>
      <c r="AN22" s="269"/>
      <c r="AO22" s="239"/>
      <c r="AP22" s="239"/>
      <c r="AQ22" s="204"/>
      <c r="AR22" s="240"/>
      <c r="AS22" s="241"/>
    </row>
    <row r="23" spans="1:52" s="214" customFormat="1" ht="15.75" thickBot="1" x14ac:dyDescent="0.3">
      <c r="A23" s="274"/>
      <c r="B23" s="225">
        <f t="shared" si="0"/>
        <v>0</v>
      </c>
      <c r="C23" s="226" t="e">
        <f t="shared" si="1"/>
        <v>#DIV/0!</v>
      </c>
      <c r="D23" s="243"/>
      <c r="E23" s="226" t="e">
        <f t="shared" si="2"/>
        <v>#DIV/0!</v>
      </c>
      <c r="F23" s="229"/>
      <c r="G23" s="226" t="e">
        <f t="shared" si="3"/>
        <v>#DIV/0!</v>
      </c>
      <c r="H23" s="264"/>
      <c r="I23" s="265" t="e">
        <v>#DIV/0!</v>
      </c>
      <c r="J23" s="243"/>
      <c r="K23" s="226" t="e">
        <f t="shared" si="4"/>
        <v>#DIV/0!</v>
      </c>
      <c r="L23" s="229"/>
      <c r="M23" s="229" t="e">
        <v>#DIV/0!</v>
      </c>
      <c r="N23" s="233"/>
      <c r="O23" s="233"/>
      <c r="P23" s="226" t="e">
        <v>#DIV/0!</v>
      </c>
      <c r="Q23" s="229"/>
      <c r="R23" s="226">
        <f t="shared" si="5"/>
        <v>0</v>
      </c>
      <c r="S23" s="226" t="e">
        <f t="shared" si="6"/>
        <v>#DIV/0!</v>
      </c>
      <c r="T23" s="231">
        <f t="shared" si="7"/>
        <v>0</v>
      </c>
      <c r="U23" s="273"/>
      <c r="V23" s="233">
        <v>0</v>
      </c>
      <c r="W23" s="234"/>
      <c r="X23" s="234"/>
      <c r="Y23" s="234"/>
      <c r="Z23" s="234"/>
      <c r="AA23" s="234"/>
      <c r="AB23" s="234"/>
      <c r="AC23" s="234"/>
      <c r="AD23" s="234"/>
      <c r="AE23" s="234"/>
      <c r="AF23" s="233">
        <v>0</v>
      </c>
      <c r="AG23" s="245">
        <v>332</v>
      </c>
      <c r="AH23" s="236"/>
      <c r="AI23" s="237"/>
      <c r="AJ23" s="233"/>
      <c r="AK23" s="233"/>
      <c r="AL23" s="237"/>
      <c r="AM23" s="208"/>
      <c r="AN23" s="269"/>
      <c r="AO23" s="239"/>
      <c r="AP23" s="239"/>
      <c r="AQ23" s="204"/>
      <c r="AR23" s="240"/>
      <c r="AS23" s="241"/>
    </row>
    <row r="24" spans="1:52" s="214" customFormat="1" ht="15.75" thickBot="1" x14ac:dyDescent="0.3">
      <c r="A24" s="274"/>
      <c r="B24" s="225">
        <f t="shared" si="0"/>
        <v>0</v>
      </c>
      <c r="C24" s="226" t="e">
        <f t="shared" si="1"/>
        <v>#DIV/0!</v>
      </c>
      <c r="D24" s="243"/>
      <c r="E24" s="226" t="e">
        <f t="shared" si="2"/>
        <v>#DIV/0!</v>
      </c>
      <c r="F24" s="229"/>
      <c r="G24" s="226" t="e">
        <f t="shared" si="3"/>
        <v>#DIV/0!</v>
      </c>
      <c r="H24" s="264"/>
      <c r="I24" s="265" t="e">
        <v>#DIV/0!</v>
      </c>
      <c r="J24" s="243"/>
      <c r="K24" s="226" t="e">
        <f t="shared" si="4"/>
        <v>#DIV/0!</v>
      </c>
      <c r="L24" s="229"/>
      <c r="M24" s="229" t="e">
        <v>#DIV/0!</v>
      </c>
      <c r="N24" s="233"/>
      <c r="O24" s="233"/>
      <c r="P24" s="226" t="e">
        <v>#DIV/0!</v>
      </c>
      <c r="Q24" s="229"/>
      <c r="R24" s="226">
        <f t="shared" si="5"/>
        <v>0</v>
      </c>
      <c r="S24" s="226" t="e">
        <f t="shared" si="6"/>
        <v>#DIV/0!</v>
      </c>
      <c r="T24" s="231" t="e">
        <f t="shared" si="7"/>
        <v>#DIV/0!</v>
      </c>
      <c r="U24" s="276"/>
      <c r="V24" s="233">
        <v>0</v>
      </c>
      <c r="W24" s="234"/>
      <c r="X24" s="234"/>
      <c r="Y24" s="234"/>
      <c r="Z24" s="234"/>
      <c r="AA24" s="234"/>
      <c r="AB24" s="234"/>
      <c r="AC24" s="234"/>
      <c r="AD24" s="234"/>
      <c r="AE24" s="234"/>
      <c r="AF24" s="233">
        <v>0</v>
      </c>
      <c r="AG24" s="245"/>
      <c r="AH24" s="236"/>
      <c r="AI24" s="237"/>
      <c r="AJ24" s="233"/>
      <c r="AK24" s="233"/>
      <c r="AL24" s="237"/>
      <c r="AM24" s="208"/>
      <c r="AN24" s="269"/>
      <c r="AO24" s="239"/>
      <c r="AP24" s="239"/>
      <c r="AQ24" s="204"/>
      <c r="AR24" s="240"/>
      <c r="AS24" s="241"/>
    </row>
    <row r="25" spans="1:52" s="214" customFormat="1" ht="15.75" thickBot="1" x14ac:dyDescent="0.3">
      <c r="A25" s="274"/>
      <c r="B25" s="225">
        <f t="shared" si="0"/>
        <v>0</v>
      </c>
      <c r="C25" s="226" t="e">
        <f t="shared" si="1"/>
        <v>#DIV/0!</v>
      </c>
      <c r="D25" s="243"/>
      <c r="E25" s="226" t="e">
        <f t="shared" si="2"/>
        <v>#DIV/0!</v>
      </c>
      <c r="F25" s="229"/>
      <c r="G25" s="226" t="e">
        <f t="shared" si="3"/>
        <v>#DIV/0!</v>
      </c>
      <c r="H25" s="228"/>
      <c r="I25" s="229" t="e">
        <v>#DIV/0!</v>
      </c>
      <c r="J25" s="243"/>
      <c r="K25" s="226" t="e">
        <f t="shared" si="4"/>
        <v>#DIV/0!</v>
      </c>
      <c r="L25" s="229"/>
      <c r="M25" s="229" t="e">
        <v>#DIV/0!</v>
      </c>
      <c r="N25" s="233"/>
      <c r="O25" s="233"/>
      <c r="P25" s="226" t="e">
        <v>#DIV/0!</v>
      </c>
      <c r="Q25" s="229"/>
      <c r="R25" s="226">
        <f t="shared" si="5"/>
        <v>0</v>
      </c>
      <c r="S25" s="226" t="e">
        <f t="shared" si="6"/>
        <v>#DIV/0!</v>
      </c>
      <c r="T25" s="231" t="e">
        <f t="shared" si="7"/>
        <v>#DIV/0!</v>
      </c>
      <c r="U25" s="276"/>
      <c r="V25" s="233">
        <v>0</v>
      </c>
      <c r="W25" s="233"/>
      <c r="X25" s="233"/>
      <c r="Y25" s="233"/>
      <c r="Z25" s="233"/>
      <c r="AA25" s="233"/>
      <c r="AB25" s="229"/>
      <c r="AC25" s="229"/>
      <c r="AD25" s="229"/>
      <c r="AE25" s="229"/>
      <c r="AF25" s="233">
        <v>0</v>
      </c>
      <c r="AG25" s="245"/>
      <c r="AH25" s="236">
        <v>8745</v>
      </c>
      <c r="AI25" s="237">
        <v>155</v>
      </c>
      <c r="AJ25" s="233" t="e">
        <v>#REF!</v>
      </c>
      <c r="AK25" s="233">
        <v>21.4</v>
      </c>
      <c r="AL25" s="237">
        <v>7984</v>
      </c>
      <c r="AM25" s="208"/>
      <c r="AN25" s="239"/>
      <c r="AO25" s="239"/>
      <c r="AP25" s="239"/>
      <c r="AQ25" s="204"/>
      <c r="AR25" s="240"/>
      <c r="AV25" s="241"/>
    </row>
    <row r="26" spans="1:52" s="294" customFormat="1" ht="16.5" thickBot="1" x14ac:dyDescent="0.3">
      <c r="A26" s="270" t="s">
        <v>37</v>
      </c>
      <c r="B26" s="277">
        <f>SUM(B5:B25)</f>
        <v>30081</v>
      </c>
      <c r="C26" s="278">
        <f t="shared" si="1"/>
        <v>81.73296380828171</v>
      </c>
      <c r="D26" s="279">
        <f>SUM(D5:D25)</f>
        <v>28913</v>
      </c>
      <c r="E26" s="280">
        <f>D26/W26*100</f>
        <v>91.369611932751866</v>
      </c>
      <c r="F26" s="279">
        <f>SUM(F5:F25)</f>
        <v>4761</v>
      </c>
      <c r="G26" s="278">
        <f t="shared" si="3"/>
        <v>44.259551919680206</v>
      </c>
      <c r="H26" s="281">
        <f>SUM(H16:H25)</f>
        <v>175</v>
      </c>
      <c r="I26" s="280">
        <v>0</v>
      </c>
      <c r="J26" s="279">
        <f>SUM(J5:J25)</f>
        <v>329447</v>
      </c>
      <c r="K26" s="278">
        <f t="shared" si="4"/>
        <v>71.218140697803619</v>
      </c>
      <c r="L26" s="281">
        <v>0</v>
      </c>
      <c r="M26" s="280">
        <v>0</v>
      </c>
      <c r="N26" s="281">
        <v>0</v>
      </c>
      <c r="O26" s="281">
        <v>0</v>
      </c>
      <c r="P26" s="280" t="e">
        <v>#DIV/0!</v>
      </c>
      <c r="Q26" s="281">
        <v>0</v>
      </c>
      <c r="R26" s="279">
        <f>SUM(R5:R25)</f>
        <v>45080.80999999999</v>
      </c>
      <c r="S26" s="278">
        <f>R26/AF26*100</f>
        <v>67.784404598382494</v>
      </c>
      <c r="T26" s="282">
        <f t="shared" si="7"/>
        <v>14.134573901047215</v>
      </c>
      <c r="U26" s="283" t="s">
        <v>38</v>
      </c>
      <c r="V26" s="284">
        <v>36804</v>
      </c>
      <c r="W26" s="285">
        <v>31644</v>
      </c>
      <c r="X26" s="286">
        <v>2656</v>
      </c>
      <c r="Y26" s="286">
        <v>2504</v>
      </c>
      <c r="Z26" s="286">
        <v>10757</v>
      </c>
      <c r="AA26" s="286">
        <v>350</v>
      </c>
      <c r="AB26" s="286">
        <v>462588.6</v>
      </c>
      <c r="AC26" s="286">
        <v>0</v>
      </c>
      <c r="AD26" s="286">
        <v>0</v>
      </c>
      <c r="AE26" s="286">
        <v>6950</v>
      </c>
      <c r="AF26" s="286">
        <v>66506.168000000005</v>
      </c>
      <c r="AG26" s="287">
        <f>SUM(AG5:AG25)</f>
        <v>31894</v>
      </c>
      <c r="AH26" s="288">
        <v>83606</v>
      </c>
      <c r="AI26" s="289">
        <v>4310.2</v>
      </c>
      <c r="AJ26" s="289" t="e">
        <v>#REF!</v>
      </c>
      <c r="AK26" s="289">
        <v>275.89</v>
      </c>
      <c r="AL26" s="289">
        <v>80794</v>
      </c>
      <c r="AM26" s="290">
        <v>65801</v>
      </c>
      <c r="AN26" s="291"/>
      <c r="AO26" s="238"/>
      <c r="AP26" s="238"/>
      <c r="AQ26" s="292"/>
      <c r="AR26" s="240"/>
      <c r="AS26" s="293"/>
      <c r="AT26" s="293"/>
      <c r="AU26" s="293"/>
      <c r="AV26" s="293"/>
      <c r="AW26" s="293"/>
      <c r="AX26" s="293"/>
      <c r="AY26" s="293"/>
      <c r="AZ26" s="293"/>
    </row>
    <row r="27" spans="1:52" s="214" customFormat="1" ht="15" x14ac:dyDescent="0.25">
      <c r="A27" s="295" t="s">
        <v>39</v>
      </c>
      <c r="B27" s="225">
        <v>33803</v>
      </c>
      <c r="C27" s="229">
        <v>90.225543840918192</v>
      </c>
      <c r="D27" s="296">
        <v>29882</v>
      </c>
      <c r="E27" s="229">
        <v>92.815654604752297</v>
      </c>
      <c r="F27" s="296">
        <v>10197</v>
      </c>
      <c r="G27" s="229">
        <v>83.145792563600779</v>
      </c>
      <c r="H27" s="297">
        <v>115</v>
      </c>
      <c r="I27" s="229">
        <v>38.333333333333336</v>
      </c>
      <c r="J27" s="296">
        <v>321490</v>
      </c>
      <c r="K27" s="229">
        <v>65.525422208815527</v>
      </c>
      <c r="L27" s="297">
        <v>0</v>
      </c>
      <c r="M27" s="229">
        <v>0</v>
      </c>
      <c r="N27" s="297">
        <v>0</v>
      </c>
      <c r="O27" s="297">
        <v>0</v>
      </c>
      <c r="P27" s="229">
        <v>0</v>
      </c>
      <c r="Q27" s="297"/>
      <c r="R27" s="296">
        <v>46454.799999999996</v>
      </c>
      <c r="S27" s="226">
        <v>133.2889560923544</v>
      </c>
      <c r="T27" s="298">
        <v>13.80652064077035</v>
      </c>
      <c r="U27" s="299"/>
      <c r="V27" s="300"/>
      <c r="W27" s="223"/>
      <c r="X27" s="300"/>
      <c r="Y27" s="223"/>
      <c r="Z27" s="301"/>
      <c r="AA27" s="223"/>
      <c r="AB27" s="301"/>
      <c r="AC27" s="301"/>
      <c r="AD27" s="301"/>
      <c r="AE27" s="301"/>
      <c r="AF27" s="302"/>
      <c r="AG27" s="300"/>
      <c r="AH27" s="239"/>
      <c r="AI27" s="239"/>
      <c r="AJ27" s="300" t="e">
        <v>#DIV/0!</v>
      </c>
      <c r="AK27" s="300">
        <v>19.61</v>
      </c>
      <c r="AL27" s="238"/>
      <c r="AM27" s="208"/>
      <c r="AN27" s="238"/>
      <c r="AO27" s="238"/>
      <c r="AP27" s="239"/>
      <c r="AQ27" s="204"/>
      <c r="AR27" s="240"/>
    </row>
    <row r="28" spans="1:52" s="214" customFormat="1" ht="15" x14ac:dyDescent="0.25">
      <c r="A28" s="274" t="s">
        <v>92</v>
      </c>
      <c r="B28" s="225">
        <f>B26-B27</f>
        <v>-3722</v>
      </c>
      <c r="C28" s="243"/>
      <c r="D28" s="243">
        <f>D26-D27</f>
        <v>-969</v>
      </c>
      <c r="E28" s="243"/>
      <c r="F28" s="243">
        <f>F26-F27</f>
        <v>-5436</v>
      </c>
      <c r="G28" s="229">
        <v>6.0189269191117001E-2</v>
      </c>
      <c r="H28" s="229">
        <f>H26-H27</f>
        <v>60</v>
      </c>
      <c r="I28" s="229"/>
      <c r="J28" s="247">
        <f>J26-J27</f>
        <v>7957</v>
      </c>
      <c r="K28" s="229"/>
      <c r="L28" s="297">
        <v>0</v>
      </c>
      <c r="M28" s="229"/>
      <c r="N28" s="248">
        <v>0</v>
      </c>
      <c r="O28" s="248"/>
      <c r="P28" s="229"/>
      <c r="Q28" s="229">
        <v>0</v>
      </c>
      <c r="R28" s="247">
        <f>R26-R27</f>
        <v>-1373.9900000000052</v>
      </c>
      <c r="S28" s="229"/>
      <c r="T28" s="298">
        <f>T26-T27</f>
        <v>0.32805326027686554</v>
      </c>
      <c r="U28" s="303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4"/>
      <c r="AH28" s="305"/>
      <c r="AI28" s="305"/>
      <c r="AJ28" s="305"/>
      <c r="AK28" s="305"/>
      <c r="AL28" s="305"/>
      <c r="AM28" s="239"/>
      <c r="AN28" s="239"/>
      <c r="AO28" s="239"/>
      <c r="AP28" s="239"/>
      <c r="AQ28" s="204"/>
    </row>
    <row r="29" spans="1:52" s="214" customFormat="1" ht="15.75" thickBot="1" x14ac:dyDescent="0.3">
      <c r="A29" s="306" t="s">
        <v>85</v>
      </c>
      <c r="B29" s="307">
        <f>B26/B27*100</f>
        <v>88.989142975475559</v>
      </c>
      <c r="C29" s="308"/>
      <c r="D29" s="308">
        <f>D26/D27*100</f>
        <v>96.757245164312963</v>
      </c>
      <c r="E29" s="308"/>
      <c r="F29" s="308">
        <f>F26/F27*100</f>
        <v>46.690203000882612</v>
      </c>
      <c r="G29" s="308"/>
      <c r="H29" s="308">
        <f>H26/H27*100</f>
        <v>152.17391304347828</v>
      </c>
      <c r="I29" s="308"/>
      <c r="J29" s="309">
        <f>J26/J27*100</f>
        <v>102.47503810382905</v>
      </c>
      <c r="K29" s="308"/>
      <c r="L29" s="310">
        <v>0</v>
      </c>
      <c r="M29" s="308"/>
      <c r="N29" s="308" t="e">
        <v>#DIV/0!</v>
      </c>
      <c r="O29" s="308"/>
      <c r="P29" s="308"/>
      <c r="Q29" s="308"/>
      <c r="R29" s="308">
        <f>R26/R27*100</f>
        <v>97.042307791659837</v>
      </c>
      <c r="S29" s="308"/>
      <c r="T29" s="311">
        <f>T26/T27*100</f>
        <v>102.3760748186486</v>
      </c>
      <c r="U29" s="312"/>
      <c r="V29" s="238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300"/>
      <c r="AK29" s="300"/>
      <c r="AL29" s="239"/>
      <c r="AM29" s="239"/>
      <c r="AN29" s="239"/>
      <c r="AO29" s="239"/>
      <c r="AP29" s="239"/>
      <c r="AQ29" s="204"/>
    </row>
    <row r="30" spans="1:52" s="214" customFormat="1" ht="15" x14ac:dyDescent="0.25">
      <c r="A30" s="239"/>
      <c r="B30" s="300"/>
      <c r="C30" s="300"/>
      <c r="D30" s="300"/>
      <c r="E30" s="300"/>
      <c r="F30" s="300"/>
      <c r="G30" s="300"/>
      <c r="H30" s="300"/>
      <c r="I30" s="300"/>
      <c r="J30" s="300"/>
      <c r="K30" s="302"/>
      <c r="L30" s="302"/>
      <c r="M30" s="302"/>
      <c r="N30" s="300"/>
      <c r="O30" s="300"/>
      <c r="P30" s="300"/>
      <c r="Q30" s="300"/>
      <c r="R30" s="300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300"/>
      <c r="AK30" s="300"/>
      <c r="AL30" s="239"/>
      <c r="AM30" s="239"/>
      <c r="AN30" s="239"/>
      <c r="AO30" s="239"/>
      <c r="AP30" s="239"/>
      <c r="AQ30" s="204"/>
    </row>
    <row r="31" spans="1:52" s="214" customFormat="1" ht="15" x14ac:dyDescent="0.25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313"/>
      <c r="L31" s="313"/>
      <c r="M31" s="313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04"/>
    </row>
    <row r="32" spans="1:52" s="214" customFormat="1" ht="15" x14ac:dyDescent="0.25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313"/>
      <c r="L32" s="313"/>
      <c r="M32" s="313"/>
      <c r="N32" s="313"/>
      <c r="O32" s="313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300"/>
      <c r="AK32" s="300"/>
      <c r="AL32" s="239"/>
      <c r="AM32" s="239"/>
      <c r="AN32" s="239"/>
      <c r="AO32" s="239"/>
      <c r="AP32" s="239"/>
      <c r="AQ32" s="204"/>
    </row>
    <row r="33" spans="1:43" s="214" customFormat="1" ht="15" x14ac:dyDescent="0.25">
      <c r="A33" s="239"/>
      <c r="B33" s="239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300"/>
      <c r="AK33" s="300"/>
      <c r="AL33" s="239"/>
      <c r="AM33" s="239"/>
      <c r="AN33" s="239"/>
      <c r="AO33" s="239"/>
      <c r="AP33" s="239"/>
      <c r="AQ33" s="204"/>
    </row>
    <row r="34" spans="1:43" s="214" customFormat="1" ht="15" x14ac:dyDescent="0.2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313"/>
      <c r="L34" s="313"/>
      <c r="M34" s="313"/>
      <c r="N34" s="313"/>
      <c r="O34" s="313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300"/>
      <c r="AK34" s="300"/>
      <c r="AL34" s="239"/>
      <c r="AM34" s="239"/>
      <c r="AN34" s="239"/>
      <c r="AO34" s="239"/>
      <c r="AP34" s="239"/>
      <c r="AQ34" s="204"/>
    </row>
    <row r="35" spans="1:43" s="214" customFormat="1" ht="15" x14ac:dyDescent="0.25">
      <c r="A35" s="239"/>
      <c r="B35" s="239"/>
      <c r="C35" s="239"/>
      <c r="D35" s="313"/>
      <c r="E35" s="313"/>
      <c r="F35" s="239"/>
      <c r="G35" s="239"/>
      <c r="H35" s="239"/>
      <c r="I35" s="239"/>
      <c r="J35" s="239"/>
      <c r="K35" s="313"/>
      <c r="L35" s="313"/>
      <c r="M35" s="313"/>
      <c r="N35" s="313"/>
      <c r="O35" s="313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300"/>
      <c r="AK35" s="300"/>
      <c r="AL35" s="239"/>
      <c r="AM35" s="239"/>
      <c r="AN35" s="239"/>
      <c r="AO35" s="239"/>
      <c r="AP35" s="239"/>
      <c r="AQ35" s="204"/>
    </row>
    <row r="36" spans="1:43" s="214" customFormat="1" ht="11.25" x14ac:dyDescent="0.2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3"/>
      <c r="L36" s="203"/>
      <c r="M36" s="203"/>
      <c r="N36" s="203"/>
      <c r="O36" s="203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314"/>
      <c r="AK36" s="314"/>
      <c r="AL36" s="204"/>
      <c r="AM36" s="204"/>
      <c r="AN36" s="204"/>
      <c r="AO36" s="204"/>
      <c r="AP36" s="204"/>
      <c r="AQ36" s="204"/>
    </row>
    <row r="37" spans="1:43" s="214" customFormat="1" ht="11.25" x14ac:dyDescent="0.2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3"/>
      <c r="L37" s="203"/>
      <c r="M37" s="203"/>
      <c r="N37" s="203"/>
      <c r="O37" s="203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314"/>
      <c r="AK37" s="314"/>
      <c r="AL37" s="204"/>
      <c r="AM37" s="204"/>
      <c r="AN37" s="204"/>
      <c r="AO37" s="204"/>
      <c r="AP37" s="204"/>
      <c r="AQ37" s="204"/>
    </row>
    <row r="38" spans="1:43" s="214" customFormat="1" ht="11.25" x14ac:dyDescent="0.2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3"/>
      <c r="L38" s="203"/>
      <c r="M38" s="203"/>
      <c r="N38" s="203"/>
      <c r="O38" s="203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314"/>
      <c r="AK38" s="314"/>
      <c r="AL38" s="204"/>
      <c r="AM38" s="204"/>
      <c r="AN38" s="204"/>
      <c r="AO38" s="204"/>
      <c r="AP38" s="204"/>
      <c r="AQ38" s="204"/>
    </row>
    <row r="39" spans="1:43" s="214" customFormat="1" ht="11.25" x14ac:dyDescent="0.2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3"/>
      <c r="L39" s="203"/>
      <c r="M39" s="203"/>
      <c r="N39" s="203"/>
      <c r="O39" s="203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314"/>
      <c r="AK39" s="314"/>
      <c r="AL39" s="204"/>
      <c r="AM39" s="204"/>
      <c r="AN39" s="204"/>
      <c r="AO39" s="204"/>
      <c r="AP39" s="204"/>
      <c r="AQ39" s="204"/>
    </row>
    <row r="40" spans="1:43" s="214" customFormat="1" ht="11.25" x14ac:dyDescent="0.2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3"/>
      <c r="L40" s="203"/>
      <c r="M40" s="203"/>
      <c r="N40" s="203"/>
      <c r="O40" s="203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314"/>
      <c r="AK40" s="314"/>
      <c r="AL40" s="204"/>
      <c r="AM40" s="204"/>
      <c r="AN40" s="204"/>
      <c r="AO40" s="204"/>
      <c r="AP40" s="204"/>
      <c r="AQ40" s="204"/>
    </row>
    <row r="41" spans="1:43" s="214" customFormat="1" ht="11.25" x14ac:dyDescent="0.2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3"/>
      <c r="L41" s="203"/>
      <c r="M41" s="203"/>
      <c r="N41" s="203"/>
      <c r="O41" s="203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314"/>
      <c r="AK41" s="314"/>
      <c r="AL41" s="204"/>
      <c r="AM41" s="204"/>
      <c r="AN41" s="204"/>
      <c r="AO41" s="204"/>
      <c r="AP41" s="204"/>
      <c r="AQ41" s="204"/>
    </row>
    <row r="42" spans="1:43" s="214" customFormat="1" ht="11.25" x14ac:dyDescent="0.2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3"/>
      <c r="L42" s="203"/>
      <c r="M42" s="203"/>
      <c r="N42" s="203"/>
      <c r="O42" s="203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314"/>
      <c r="AK42" s="314"/>
      <c r="AL42" s="204"/>
      <c r="AM42" s="204"/>
      <c r="AN42" s="204"/>
      <c r="AO42" s="204"/>
      <c r="AP42" s="204"/>
      <c r="AQ42" s="204"/>
    </row>
    <row r="43" spans="1:43" x14ac:dyDescent="0.2">
      <c r="N43" s="315"/>
      <c r="O43" s="315"/>
    </row>
    <row r="44" spans="1:43" x14ac:dyDescent="0.2">
      <c r="N44" s="315"/>
      <c r="O44" s="315"/>
    </row>
    <row r="45" spans="1:43" x14ac:dyDescent="0.2">
      <c r="N45" s="315"/>
      <c r="O45" s="315"/>
    </row>
    <row r="46" spans="1:43" x14ac:dyDescent="0.2">
      <c r="N46" s="315"/>
      <c r="O46" s="315"/>
    </row>
    <row r="47" spans="1:43" x14ac:dyDescent="0.2">
      <c r="N47" s="315"/>
      <c r="O47" s="315"/>
    </row>
    <row r="48" spans="1:43" x14ac:dyDescent="0.2">
      <c r="N48" s="315"/>
      <c r="O48" s="315"/>
    </row>
    <row r="49" spans="14:15" s="207" customFormat="1" x14ac:dyDescent="0.2">
      <c r="N49" s="315"/>
      <c r="O49" s="315"/>
    </row>
    <row r="50" spans="14:15" s="207" customFormat="1" x14ac:dyDescent="0.2">
      <c r="N50" s="315"/>
      <c r="O50" s="315"/>
    </row>
    <row r="51" spans="14:15" s="207" customFormat="1" x14ac:dyDescent="0.2">
      <c r="N51" s="315"/>
      <c r="O51" s="315"/>
    </row>
    <row r="52" spans="14:15" s="207" customFormat="1" x14ac:dyDescent="0.2">
      <c r="N52" s="315"/>
      <c r="O52" s="315"/>
    </row>
    <row r="53" spans="14:15" s="207" customFormat="1" x14ac:dyDescent="0.2">
      <c r="N53" s="315"/>
      <c r="O53" s="315"/>
    </row>
    <row r="54" spans="14:15" s="207" customFormat="1" x14ac:dyDescent="0.2">
      <c r="N54" s="315"/>
      <c r="O54" s="315"/>
    </row>
    <row r="55" spans="14:15" s="207" customFormat="1" x14ac:dyDescent="0.2">
      <c r="N55" s="315"/>
      <c r="O55" s="315"/>
    </row>
    <row r="56" spans="14:15" s="207" customFormat="1" x14ac:dyDescent="0.2">
      <c r="N56" s="315"/>
      <c r="O56" s="315"/>
    </row>
    <row r="57" spans="14:15" s="207" customFormat="1" x14ac:dyDescent="0.2">
      <c r="N57" s="315"/>
      <c r="O57" s="315"/>
    </row>
    <row r="58" spans="14:15" s="207" customFormat="1" x14ac:dyDescent="0.2">
      <c r="N58" s="315"/>
      <c r="O58" s="315"/>
    </row>
    <row r="59" spans="14:15" s="207" customFormat="1" x14ac:dyDescent="0.2">
      <c r="N59" s="315"/>
      <c r="O59" s="315"/>
    </row>
    <row r="60" spans="14:15" s="207" customFormat="1" x14ac:dyDescent="0.2">
      <c r="N60" s="315"/>
      <c r="O60" s="315"/>
    </row>
    <row r="61" spans="14:15" s="207" customFormat="1" x14ac:dyDescent="0.2">
      <c r="N61" s="315"/>
      <c r="O61" s="315"/>
    </row>
    <row r="62" spans="14:15" s="207" customFormat="1" x14ac:dyDescent="0.2">
      <c r="N62" s="315"/>
      <c r="O62" s="315"/>
    </row>
    <row r="63" spans="14:15" s="207" customFormat="1" x14ac:dyDescent="0.2">
      <c r="N63" s="315"/>
      <c r="O63" s="315"/>
    </row>
    <row r="64" spans="14:15" s="207" customFormat="1" x14ac:dyDescent="0.2">
      <c r="N64" s="315"/>
      <c r="O64" s="315"/>
    </row>
    <row r="65" spans="14:15" s="207" customFormat="1" x14ac:dyDescent="0.2">
      <c r="N65" s="315"/>
      <c r="O65" s="315"/>
    </row>
    <row r="66" spans="14:15" s="207" customFormat="1" x14ac:dyDescent="0.2">
      <c r="N66" s="315"/>
      <c r="O66" s="315"/>
    </row>
    <row r="67" spans="14:15" s="207" customFormat="1" x14ac:dyDescent="0.2">
      <c r="N67" s="315"/>
      <c r="O67" s="315"/>
    </row>
    <row r="68" spans="14:15" s="207" customFormat="1" x14ac:dyDescent="0.2">
      <c r="N68" s="315"/>
      <c r="O68" s="315"/>
    </row>
    <row r="69" spans="14:15" s="207" customFormat="1" x14ac:dyDescent="0.2">
      <c r="N69" s="315"/>
      <c r="O69" s="315"/>
    </row>
    <row r="70" spans="14:15" s="207" customFormat="1" x14ac:dyDescent="0.2">
      <c r="N70" s="315"/>
      <c r="O70" s="315"/>
    </row>
    <row r="71" spans="14:15" s="207" customFormat="1" x14ac:dyDescent="0.2">
      <c r="N71" s="315"/>
      <c r="O71" s="315"/>
    </row>
    <row r="72" spans="14:15" s="207" customFormat="1" x14ac:dyDescent="0.2">
      <c r="N72" s="315"/>
      <c r="O72" s="315"/>
    </row>
    <row r="73" spans="14:15" s="207" customFormat="1" x14ac:dyDescent="0.2">
      <c r="N73" s="315"/>
      <c r="O73" s="315"/>
    </row>
    <row r="74" spans="14:15" s="207" customFormat="1" x14ac:dyDescent="0.2">
      <c r="N74" s="315"/>
      <c r="O74" s="315"/>
    </row>
    <row r="75" spans="14:15" s="207" customFormat="1" x14ac:dyDescent="0.2">
      <c r="N75" s="315"/>
      <c r="O75" s="315"/>
    </row>
    <row r="76" spans="14:15" s="207" customFormat="1" x14ac:dyDescent="0.2">
      <c r="N76" s="315"/>
      <c r="O76" s="315"/>
    </row>
    <row r="77" spans="14:15" s="207" customFormat="1" x14ac:dyDescent="0.2">
      <c r="N77" s="315"/>
      <c r="O77" s="315"/>
    </row>
    <row r="78" spans="14:15" s="207" customFormat="1" x14ac:dyDescent="0.2">
      <c r="N78" s="315"/>
      <c r="O78" s="315"/>
    </row>
    <row r="79" spans="14:15" s="207" customFormat="1" x14ac:dyDescent="0.2">
      <c r="N79" s="315"/>
      <c r="O79" s="315"/>
    </row>
    <row r="80" spans="14:15" s="207" customFormat="1" x14ac:dyDescent="0.2">
      <c r="N80" s="315"/>
      <c r="O80" s="315"/>
    </row>
    <row r="81" spans="14:15" s="207" customFormat="1" x14ac:dyDescent="0.2">
      <c r="N81" s="315"/>
      <c r="O81" s="315"/>
    </row>
    <row r="82" spans="14:15" s="207" customFormat="1" x14ac:dyDescent="0.2">
      <c r="N82" s="315"/>
      <c r="O82" s="315"/>
    </row>
    <row r="83" spans="14:15" s="207" customFormat="1" x14ac:dyDescent="0.2">
      <c r="N83" s="315"/>
      <c r="O83" s="315"/>
    </row>
    <row r="84" spans="14:15" s="207" customFormat="1" x14ac:dyDescent="0.2">
      <c r="N84" s="315"/>
      <c r="O84" s="315"/>
    </row>
    <row r="85" spans="14:15" s="207" customFormat="1" x14ac:dyDescent="0.2">
      <c r="N85" s="315"/>
      <c r="O85" s="315"/>
    </row>
    <row r="86" spans="14:15" s="207" customFormat="1" x14ac:dyDescent="0.2">
      <c r="N86" s="315"/>
      <c r="O86" s="315"/>
    </row>
    <row r="87" spans="14:15" s="207" customFormat="1" x14ac:dyDescent="0.2">
      <c r="N87" s="315"/>
      <c r="O87" s="315"/>
    </row>
    <row r="88" spans="14:15" s="207" customFormat="1" x14ac:dyDescent="0.2">
      <c r="N88" s="315"/>
      <c r="O88" s="315"/>
    </row>
    <row r="89" spans="14:15" s="207" customFormat="1" x14ac:dyDescent="0.2">
      <c r="N89" s="315"/>
      <c r="O89" s="315"/>
    </row>
    <row r="90" spans="14:15" s="207" customFormat="1" x14ac:dyDescent="0.2">
      <c r="N90" s="315"/>
      <c r="O90" s="315"/>
    </row>
    <row r="91" spans="14:15" s="207" customFormat="1" x14ac:dyDescent="0.2">
      <c r="N91" s="315"/>
      <c r="O91" s="315"/>
    </row>
    <row r="92" spans="14:15" s="207" customFormat="1" x14ac:dyDescent="0.2">
      <c r="N92" s="315"/>
      <c r="O92" s="315"/>
    </row>
    <row r="93" spans="14:15" s="207" customFormat="1" x14ac:dyDescent="0.2">
      <c r="N93" s="315"/>
      <c r="O93" s="315"/>
    </row>
    <row r="94" spans="14:15" s="207" customFormat="1" x14ac:dyDescent="0.2">
      <c r="N94" s="315"/>
      <c r="O94" s="315"/>
    </row>
    <row r="95" spans="14:15" s="207" customFormat="1" x14ac:dyDescent="0.2">
      <c r="N95" s="315"/>
      <c r="O95" s="315"/>
    </row>
    <row r="96" spans="14:15" s="207" customFormat="1" x14ac:dyDescent="0.2">
      <c r="N96" s="315"/>
      <c r="O96" s="315"/>
    </row>
    <row r="97" spans="14:15" s="207" customFormat="1" x14ac:dyDescent="0.2">
      <c r="N97" s="315"/>
      <c r="O97" s="315"/>
    </row>
    <row r="98" spans="14:15" s="207" customFormat="1" x14ac:dyDescent="0.2">
      <c r="N98" s="315"/>
      <c r="O98" s="315"/>
    </row>
    <row r="99" spans="14:15" s="207" customFormat="1" x14ac:dyDescent="0.2">
      <c r="N99" s="315"/>
      <c r="O99" s="315"/>
    </row>
    <row r="100" spans="14:15" s="207" customFormat="1" x14ac:dyDescent="0.2">
      <c r="N100" s="315"/>
      <c r="O100" s="315"/>
    </row>
    <row r="101" spans="14:15" s="207" customFormat="1" x14ac:dyDescent="0.2">
      <c r="N101" s="315"/>
      <c r="O101" s="315"/>
    </row>
    <row r="102" spans="14:15" s="207" customFormat="1" x14ac:dyDescent="0.2">
      <c r="N102" s="315"/>
      <c r="O102" s="315"/>
    </row>
    <row r="103" spans="14:15" s="207" customFormat="1" x14ac:dyDescent="0.2">
      <c r="N103" s="315"/>
      <c r="O103" s="315"/>
    </row>
    <row r="104" spans="14:15" s="207" customFormat="1" x14ac:dyDescent="0.2">
      <c r="N104" s="315"/>
      <c r="O104" s="315"/>
    </row>
    <row r="105" spans="14:15" s="207" customFormat="1" x14ac:dyDescent="0.2">
      <c r="N105" s="315"/>
      <c r="O105" s="315"/>
    </row>
    <row r="106" spans="14:15" s="207" customFormat="1" x14ac:dyDescent="0.2">
      <c r="N106" s="315"/>
      <c r="O106" s="315"/>
    </row>
    <row r="107" spans="14:15" s="207" customFormat="1" x14ac:dyDescent="0.2">
      <c r="N107" s="315"/>
      <c r="O107" s="315"/>
    </row>
    <row r="108" spans="14:15" s="207" customFormat="1" x14ac:dyDescent="0.2">
      <c r="N108" s="315"/>
      <c r="O108" s="315"/>
    </row>
    <row r="109" spans="14:15" s="207" customFormat="1" x14ac:dyDescent="0.2">
      <c r="N109" s="315"/>
      <c r="O109" s="315"/>
    </row>
    <row r="110" spans="14:15" s="207" customFormat="1" x14ac:dyDescent="0.2">
      <c r="N110" s="315"/>
      <c r="O110" s="315"/>
    </row>
    <row r="111" spans="14:15" s="207" customFormat="1" x14ac:dyDescent="0.2">
      <c r="N111" s="315"/>
      <c r="O111" s="315"/>
    </row>
    <row r="112" spans="14:15" s="207" customFormat="1" x14ac:dyDescent="0.2">
      <c r="N112" s="315"/>
      <c r="O112" s="315"/>
    </row>
    <row r="113" spans="14:15" s="207" customFormat="1" x14ac:dyDescent="0.2">
      <c r="N113" s="315"/>
      <c r="O113" s="315"/>
    </row>
    <row r="114" spans="14:15" s="207" customFormat="1" x14ac:dyDescent="0.2">
      <c r="N114" s="315"/>
      <c r="O114" s="315"/>
    </row>
    <row r="115" spans="14:15" s="207" customFormat="1" x14ac:dyDescent="0.2">
      <c r="N115" s="315"/>
      <c r="O115" s="315"/>
    </row>
    <row r="116" spans="14:15" s="207" customFormat="1" x14ac:dyDescent="0.2">
      <c r="N116" s="315"/>
      <c r="O116" s="315"/>
    </row>
    <row r="117" spans="14:15" s="207" customFormat="1" x14ac:dyDescent="0.2">
      <c r="N117" s="315"/>
      <c r="O117" s="315"/>
    </row>
    <row r="118" spans="14:15" s="207" customFormat="1" x14ac:dyDescent="0.2">
      <c r="N118" s="315"/>
      <c r="O118" s="315"/>
    </row>
    <row r="119" spans="14:15" s="207" customFormat="1" x14ac:dyDescent="0.2">
      <c r="N119" s="315"/>
      <c r="O119" s="315"/>
    </row>
    <row r="120" spans="14:15" s="207" customFormat="1" x14ac:dyDescent="0.2">
      <c r="N120" s="315"/>
      <c r="O120" s="315"/>
    </row>
    <row r="121" spans="14:15" s="207" customFormat="1" x14ac:dyDescent="0.2">
      <c r="N121" s="315"/>
      <c r="O121" s="315"/>
    </row>
    <row r="122" spans="14:15" s="207" customFormat="1" x14ac:dyDescent="0.2">
      <c r="N122" s="315"/>
      <c r="O122" s="315"/>
    </row>
    <row r="123" spans="14:15" s="207" customFormat="1" x14ac:dyDescent="0.2">
      <c r="N123" s="315"/>
      <c r="O123" s="315"/>
    </row>
    <row r="124" spans="14:15" s="207" customFormat="1" x14ac:dyDescent="0.2">
      <c r="N124" s="315"/>
      <c r="O124" s="315"/>
    </row>
    <row r="125" spans="14:15" s="207" customFormat="1" x14ac:dyDescent="0.2">
      <c r="N125" s="315"/>
      <c r="O125" s="315"/>
    </row>
    <row r="126" spans="14:15" s="207" customFormat="1" x14ac:dyDescent="0.2">
      <c r="N126" s="315"/>
      <c r="O126" s="315"/>
    </row>
    <row r="127" spans="14:15" s="207" customFormat="1" x14ac:dyDescent="0.2">
      <c r="N127" s="315"/>
      <c r="O127" s="315"/>
    </row>
    <row r="128" spans="14:15" s="207" customFormat="1" x14ac:dyDescent="0.2">
      <c r="N128" s="315"/>
      <c r="O128" s="315"/>
    </row>
    <row r="129" spans="14:15" s="207" customFormat="1" x14ac:dyDescent="0.2">
      <c r="N129" s="315"/>
      <c r="O129" s="315"/>
    </row>
    <row r="130" spans="14:15" s="207" customFormat="1" x14ac:dyDescent="0.2">
      <c r="N130" s="315"/>
      <c r="O130" s="315"/>
    </row>
    <row r="131" spans="14:15" s="207" customFormat="1" x14ac:dyDescent="0.2">
      <c r="N131" s="315"/>
      <c r="O131" s="315"/>
    </row>
    <row r="132" spans="14:15" s="207" customFormat="1" x14ac:dyDescent="0.2">
      <c r="N132" s="315"/>
      <c r="O132" s="315"/>
    </row>
    <row r="133" spans="14:15" s="207" customFormat="1" x14ac:dyDescent="0.2">
      <c r="N133" s="315"/>
      <c r="O133" s="315"/>
    </row>
    <row r="134" spans="14:15" s="207" customFormat="1" x14ac:dyDescent="0.2">
      <c r="N134" s="315"/>
      <c r="O134" s="315"/>
    </row>
    <row r="135" spans="14:15" s="207" customFormat="1" x14ac:dyDescent="0.2">
      <c r="N135" s="315"/>
      <c r="O135" s="315"/>
    </row>
    <row r="136" spans="14:15" s="207" customFormat="1" x14ac:dyDescent="0.2">
      <c r="N136" s="315"/>
      <c r="O136" s="315"/>
    </row>
    <row r="137" spans="14:15" s="207" customFormat="1" x14ac:dyDescent="0.2">
      <c r="N137" s="315"/>
      <c r="O137" s="315"/>
    </row>
    <row r="138" spans="14:15" s="207" customFormat="1" x14ac:dyDescent="0.2">
      <c r="N138" s="315"/>
      <c r="O138" s="315"/>
    </row>
    <row r="139" spans="14:15" s="207" customFormat="1" x14ac:dyDescent="0.2">
      <c r="N139" s="315"/>
      <c r="O139" s="315"/>
    </row>
    <row r="140" spans="14:15" s="207" customFormat="1" x14ac:dyDescent="0.2">
      <c r="N140" s="315"/>
      <c r="O140" s="315"/>
    </row>
    <row r="141" spans="14:15" s="207" customFormat="1" x14ac:dyDescent="0.2">
      <c r="N141" s="315"/>
      <c r="O141" s="315"/>
    </row>
    <row r="142" spans="14:15" s="207" customFormat="1" x14ac:dyDescent="0.2">
      <c r="N142" s="315"/>
      <c r="O142" s="315"/>
    </row>
    <row r="143" spans="14:15" s="207" customFormat="1" x14ac:dyDescent="0.2">
      <c r="N143" s="315"/>
      <c r="O143" s="315"/>
    </row>
    <row r="144" spans="14:15" s="207" customFormat="1" x14ac:dyDescent="0.2">
      <c r="N144" s="315"/>
      <c r="O144" s="315"/>
    </row>
    <row r="145" spans="14:15" s="207" customFormat="1" x14ac:dyDescent="0.2">
      <c r="N145" s="315"/>
      <c r="O145" s="315"/>
    </row>
    <row r="146" spans="14:15" s="207" customFormat="1" x14ac:dyDescent="0.2">
      <c r="N146" s="315"/>
      <c r="O146" s="315"/>
    </row>
    <row r="147" spans="14:15" s="207" customFormat="1" x14ac:dyDescent="0.2">
      <c r="N147" s="315"/>
      <c r="O147" s="315"/>
    </row>
    <row r="148" spans="14:15" s="207" customFormat="1" x14ac:dyDescent="0.2">
      <c r="N148" s="315"/>
      <c r="O148" s="315"/>
    </row>
    <row r="149" spans="14:15" s="207" customFormat="1" x14ac:dyDescent="0.2">
      <c r="N149" s="315"/>
      <c r="O149" s="315"/>
    </row>
    <row r="150" spans="14:15" s="207" customFormat="1" x14ac:dyDescent="0.2">
      <c r="N150" s="315"/>
      <c r="O150" s="315"/>
    </row>
    <row r="151" spans="14:15" s="207" customFormat="1" x14ac:dyDescent="0.2">
      <c r="N151" s="315"/>
      <c r="O151" s="315"/>
    </row>
    <row r="152" spans="14:15" s="207" customFormat="1" x14ac:dyDescent="0.2">
      <c r="N152" s="315"/>
      <c r="O152" s="315"/>
    </row>
    <row r="153" spans="14:15" s="207" customFormat="1" x14ac:dyDescent="0.2">
      <c r="N153" s="315"/>
      <c r="O153" s="315"/>
    </row>
    <row r="154" spans="14:15" s="207" customFormat="1" x14ac:dyDescent="0.2">
      <c r="N154" s="315"/>
      <c r="O154" s="315"/>
    </row>
    <row r="155" spans="14:15" s="207" customFormat="1" x14ac:dyDescent="0.2">
      <c r="N155" s="315"/>
      <c r="O155" s="315"/>
    </row>
    <row r="156" spans="14:15" s="207" customFormat="1" x14ac:dyDescent="0.2">
      <c r="N156" s="315"/>
      <c r="O156" s="315"/>
    </row>
    <row r="157" spans="14:15" s="207" customFormat="1" x14ac:dyDescent="0.2">
      <c r="N157" s="315"/>
      <c r="O157" s="315"/>
    </row>
    <row r="158" spans="14:15" s="207" customFormat="1" x14ac:dyDescent="0.2">
      <c r="N158" s="315"/>
      <c r="O158" s="315"/>
    </row>
    <row r="159" spans="14:15" s="207" customFormat="1" x14ac:dyDescent="0.2">
      <c r="N159" s="315"/>
      <c r="O159" s="315"/>
    </row>
    <row r="160" spans="14:15" s="207" customFormat="1" x14ac:dyDescent="0.2">
      <c r="N160" s="315"/>
      <c r="O160" s="315"/>
    </row>
    <row r="161" spans="14:15" s="207" customFormat="1" x14ac:dyDescent="0.2">
      <c r="N161" s="315"/>
      <c r="O161" s="315"/>
    </row>
    <row r="162" spans="14:15" s="207" customFormat="1" x14ac:dyDescent="0.2">
      <c r="N162" s="315"/>
      <c r="O162" s="315"/>
    </row>
    <row r="163" spans="14:15" s="207" customFormat="1" x14ac:dyDescent="0.2">
      <c r="N163" s="315"/>
      <c r="O163" s="315"/>
    </row>
    <row r="164" spans="14:15" s="207" customFormat="1" x14ac:dyDescent="0.2">
      <c r="N164" s="315"/>
      <c r="O164" s="315"/>
    </row>
    <row r="165" spans="14:15" s="207" customFormat="1" x14ac:dyDescent="0.2">
      <c r="N165" s="315"/>
      <c r="O165" s="315"/>
    </row>
    <row r="166" spans="14:15" s="207" customFormat="1" x14ac:dyDescent="0.2">
      <c r="N166" s="315"/>
      <c r="O166" s="315"/>
    </row>
    <row r="167" spans="14:15" s="207" customFormat="1" x14ac:dyDescent="0.2">
      <c r="N167" s="315"/>
      <c r="O167" s="315"/>
    </row>
    <row r="168" spans="14:15" s="207" customFormat="1" x14ac:dyDescent="0.2">
      <c r="N168" s="315"/>
      <c r="O168" s="315"/>
    </row>
    <row r="169" spans="14:15" s="207" customFormat="1" x14ac:dyDescent="0.2">
      <c r="N169" s="315"/>
      <c r="O169" s="315"/>
    </row>
    <row r="170" spans="14:15" s="207" customFormat="1" x14ac:dyDescent="0.2">
      <c r="N170" s="315"/>
      <c r="O170" s="315"/>
    </row>
    <row r="171" spans="14:15" s="207" customFormat="1" x14ac:dyDescent="0.2">
      <c r="N171" s="315"/>
      <c r="O171" s="315"/>
    </row>
    <row r="172" spans="14:15" s="207" customFormat="1" x14ac:dyDescent="0.2">
      <c r="N172" s="315"/>
      <c r="O172" s="315"/>
    </row>
    <row r="173" spans="14:15" s="207" customFormat="1" x14ac:dyDescent="0.2">
      <c r="N173" s="315"/>
      <c r="O173" s="315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" header="0.31496062992125984" footer="0.31496062992125984"/>
  <pageSetup paperSize="9" scale="7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R17" sqref="R17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94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316" t="s">
        <v>25</v>
      </c>
      <c r="AA4" s="317" t="s">
        <v>26</v>
      </c>
      <c r="AB4" s="317" t="s">
        <v>27</v>
      </c>
      <c r="AC4" s="317" t="s">
        <v>28</v>
      </c>
      <c r="AD4" s="317" t="s">
        <v>23</v>
      </c>
      <c r="AE4" s="317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318"/>
      <c r="AO4" s="31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1730</v>
      </c>
      <c r="C5" s="30">
        <f>B5/V5*100</f>
        <v>99.769319492502888</v>
      </c>
      <c r="D5" s="31">
        <v>1675</v>
      </c>
      <c r="E5" s="30">
        <f>D5/W5*100</f>
        <v>109.19165580182528</v>
      </c>
      <c r="F5" s="30">
        <v>400</v>
      </c>
      <c r="G5" s="30">
        <f>F5/Z5*100</f>
        <v>53.333333333333336</v>
      </c>
      <c r="H5" s="32"/>
      <c r="I5" s="29" t="e">
        <v>#DIV/0!</v>
      </c>
      <c r="J5" s="30">
        <v>9135</v>
      </c>
      <c r="K5" s="30">
        <f>J5/AB5*100</f>
        <v>36.54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1367.55</v>
      </c>
      <c r="S5" s="30">
        <f>R5/AF5*100</f>
        <v>36.550848590137647</v>
      </c>
      <c r="T5" s="33">
        <f>R5/AG5*10</f>
        <v>7.6656390134529149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v>1500</v>
      </c>
      <c r="C6" s="30">
        <f t="shared" ref="C6:C26" si="0">B6/V6*100</f>
        <v>72.011521843494961</v>
      </c>
      <c r="D6" s="46">
        <v>1500</v>
      </c>
      <c r="E6" s="30">
        <f t="shared" ref="E6:E25" si="1">D6/W6*100</f>
        <v>83.426028921023359</v>
      </c>
      <c r="F6" s="29">
        <v>178</v>
      </c>
      <c r="G6" s="30">
        <f t="shared" ref="G6:G26" si="2">F6/Z6*100</f>
        <v>25.428571428571427</v>
      </c>
      <c r="H6" s="34"/>
      <c r="I6" s="29" t="e">
        <v>#DIV/0!</v>
      </c>
      <c r="J6" s="29">
        <v>12300</v>
      </c>
      <c r="K6" s="30">
        <f t="shared" ref="K6:K26" si="3">J6/AB6*100</f>
        <v>41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4">F6*0.45+H6*0.63+J6*0.13+L6*0.22+N6*0.32+Q6*0.35</f>
        <v>1679.1</v>
      </c>
      <c r="S6" s="30">
        <f t="shared" ref="S6:S26" si="5">R6/AF6*100</f>
        <v>37.860202931228862</v>
      </c>
      <c r="T6" s="33">
        <f t="shared" ref="T6:T26" si="6">R6/AG6*10</f>
        <v>7.5771660649819497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1087</v>
      </c>
      <c r="C7" s="30">
        <f t="shared" si="0"/>
        <v>70.999346832135856</v>
      </c>
      <c r="D7" s="46">
        <v>670</v>
      </c>
      <c r="E7" s="30">
        <f t="shared" si="1"/>
        <v>101.36157337367624</v>
      </c>
      <c r="F7" s="29">
        <v>193</v>
      </c>
      <c r="G7" s="30">
        <f t="shared" si="2"/>
        <v>24.125</v>
      </c>
      <c r="H7" s="34"/>
      <c r="I7" s="29" t="e">
        <v>#DIV/0!</v>
      </c>
      <c r="J7" s="29">
        <v>11897</v>
      </c>
      <c r="K7" s="30">
        <f t="shared" si="3"/>
        <v>52.87555555555555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4"/>
        <v>1633.46</v>
      </c>
      <c r="S7" s="30">
        <f t="shared" si="5"/>
        <v>48.427512600059295</v>
      </c>
      <c r="T7" s="33">
        <f t="shared" si="6"/>
        <v>12.393474962063733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v>1612</v>
      </c>
      <c r="C8" s="30">
        <f t="shared" si="0"/>
        <v>95.27186761229315</v>
      </c>
      <c r="D8" s="29">
        <v>1612</v>
      </c>
      <c r="E8" s="30">
        <f t="shared" si="1"/>
        <v>95.27186761229315</v>
      </c>
      <c r="F8" s="29">
        <v>131</v>
      </c>
      <c r="G8" s="30">
        <f t="shared" si="2"/>
        <v>32.75</v>
      </c>
      <c r="H8" s="34"/>
      <c r="I8" s="29" t="e">
        <v>#DIV/0!</v>
      </c>
      <c r="J8" s="29">
        <v>19434</v>
      </c>
      <c r="K8" s="30">
        <f t="shared" si="3"/>
        <v>59.796923076923079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4"/>
        <v>2585.37</v>
      </c>
      <c r="S8" s="30">
        <f t="shared" si="5"/>
        <v>56.984130482697815</v>
      </c>
      <c r="T8" s="33">
        <f t="shared" si="6"/>
        <v>15.407449344457687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1653</v>
      </c>
      <c r="C9" s="30">
        <f t="shared" si="0"/>
        <v>68.418874172185426</v>
      </c>
      <c r="D9" s="51">
        <v>1474</v>
      </c>
      <c r="E9" s="30">
        <f t="shared" si="1"/>
        <v>69.692671394799049</v>
      </c>
      <c r="F9" s="51">
        <v>173</v>
      </c>
      <c r="G9" s="30">
        <f t="shared" si="2"/>
        <v>43.25</v>
      </c>
      <c r="H9" s="52"/>
      <c r="I9" s="29" t="e">
        <v>#DIV/0!</v>
      </c>
      <c r="J9" s="51">
        <v>25043</v>
      </c>
      <c r="K9" s="30">
        <f t="shared" si="3"/>
        <v>69.563888888888897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4"/>
        <v>3333.44</v>
      </c>
      <c r="S9" s="30">
        <f t="shared" si="5"/>
        <v>67.670320747056437</v>
      </c>
      <c r="T9" s="33">
        <f t="shared" si="6"/>
        <v>15.949473684210528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v>3535</v>
      </c>
      <c r="C10" s="30">
        <f t="shared" si="0"/>
        <v>92.057291666666657</v>
      </c>
      <c r="D10" s="29">
        <v>3535</v>
      </c>
      <c r="E10" s="30">
        <f t="shared" si="1"/>
        <v>94.518716577540104</v>
      </c>
      <c r="F10" s="29">
        <v>123</v>
      </c>
      <c r="G10" s="30">
        <f t="shared" si="2"/>
        <v>8.2000000000000011</v>
      </c>
      <c r="H10" s="34"/>
      <c r="I10" s="29" t="e">
        <v>#DIV/0!</v>
      </c>
      <c r="J10" s="29">
        <v>52227</v>
      </c>
      <c r="K10" s="30">
        <f t="shared" si="3"/>
        <v>100.28225806451614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4"/>
        <v>6844.8600000000006</v>
      </c>
      <c r="S10" s="30">
        <f t="shared" si="5"/>
        <v>91.934080103150933</v>
      </c>
      <c r="T10" s="33">
        <f t="shared" si="6"/>
        <v>15.81895077420846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v>600</v>
      </c>
      <c r="C11" s="30">
        <f t="shared" si="0"/>
        <v>47.732696897374701</v>
      </c>
      <c r="D11" s="29">
        <v>600</v>
      </c>
      <c r="E11" s="30">
        <f t="shared" si="1"/>
        <v>54.249547920433997</v>
      </c>
      <c r="F11" s="29"/>
      <c r="G11" s="30">
        <f t="shared" si="2"/>
        <v>0</v>
      </c>
      <c r="H11" s="34"/>
      <c r="I11" s="29" t="e">
        <v>#DIV/0!</v>
      </c>
      <c r="J11" s="29">
        <v>6300</v>
      </c>
      <c r="K11" s="30">
        <f t="shared" si="3"/>
        <v>64.450127877237847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4"/>
        <v>819</v>
      </c>
      <c r="S11" s="30">
        <f t="shared" si="5"/>
        <v>58.260714920860742</v>
      </c>
      <c r="T11" s="33">
        <f t="shared" si="6"/>
        <v>12.776911076443058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v>3575</v>
      </c>
      <c r="C12" s="30">
        <f t="shared" si="0"/>
        <v>74.681428869855864</v>
      </c>
      <c r="D12" s="29">
        <v>3300</v>
      </c>
      <c r="E12" s="30">
        <f t="shared" si="1"/>
        <v>94.964028776978409</v>
      </c>
      <c r="F12" s="29">
        <v>990</v>
      </c>
      <c r="G12" s="30">
        <f t="shared" si="2"/>
        <v>99</v>
      </c>
      <c r="H12" s="34"/>
      <c r="I12" s="29" t="e">
        <v>#DIV/0!</v>
      </c>
      <c r="J12" s="29">
        <v>34200</v>
      </c>
      <c r="K12" s="30">
        <f t="shared" si="3"/>
        <v>64.931859519352358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4"/>
        <v>4891.5</v>
      </c>
      <c r="S12" s="30">
        <f t="shared" si="5"/>
        <v>65.070961469849451</v>
      </c>
      <c r="T12" s="33">
        <f t="shared" si="6"/>
        <v>15.120556414219475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2517</v>
      </c>
      <c r="C13" s="30">
        <f t="shared" si="0"/>
        <v>82.174338883447589</v>
      </c>
      <c r="D13" s="29">
        <v>2427</v>
      </c>
      <c r="E13" s="30">
        <f t="shared" si="1"/>
        <v>147.98780487804879</v>
      </c>
      <c r="F13" s="29">
        <v>592</v>
      </c>
      <c r="G13" s="30">
        <f t="shared" si="2"/>
        <v>54.461821527138909</v>
      </c>
      <c r="H13" s="34"/>
      <c r="I13" s="29" t="e">
        <v>#DIV/0!</v>
      </c>
      <c r="J13" s="29">
        <v>29000</v>
      </c>
      <c r="K13" s="30">
        <f t="shared" si="3"/>
        <v>60.971763765952524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4"/>
        <v>4036.4</v>
      </c>
      <c r="S13" s="30">
        <f t="shared" si="5"/>
        <v>58.563564769004429</v>
      </c>
      <c r="T13" s="33">
        <f t="shared" si="6"/>
        <v>13.290747448139612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v>990</v>
      </c>
      <c r="C14" s="30">
        <f t="shared" si="0"/>
        <v>60.182370820668694</v>
      </c>
      <c r="D14" s="29">
        <v>874</v>
      </c>
      <c r="E14" s="30">
        <f t="shared" si="1"/>
        <v>60.192837465564743</v>
      </c>
      <c r="F14" s="34"/>
      <c r="G14" s="30">
        <f t="shared" si="2"/>
        <v>0</v>
      </c>
      <c r="H14" s="34"/>
      <c r="I14" s="29" t="e">
        <v>#DIV/0!</v>
      </c>
      <c r="J14" s="29">
        <v>11284</v>
      </c>
      <c r="K14" s="30">
        <f t="shared" si="3"/>
        <v>72.8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4"/>
        <v>1466.92</v>
      </c>
      <c r="S14" s="30">
        <f t="shared" si="5"/>
        <v>69.6874109263658</v>
      </c>
      <c r="T14" s="33">
        <f t="shared" si="6"/>
        <v>13.421043000914914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v>1875</v>
      </c>
      <c r="C15" s="30">
        <f t="shared" si="0"/>
        <v>85.773101555352241</v>
      </c>
      <c r="D15" s="29">
        <v>1875</v>
      </c>
      <c r="E15" s="30">
        <f t="shared" si="1"/>
        <v>92.092337917485267</v>
      </c>
      <c r="F15" s="29">
        <v>194</v>
      </c>
      <c r="G15" s="30">
        <f t="shared" si="2"/>
        <v>22.823529411764707</v>
      </c>
      <c r="H15" s="29"/>
      <c r="I15" s="29" t="e">
        <v>#DIV/0!</v>
      </c>
      <c r="J15" s="29">
        <v>19478</v>
      </c>
      <c r="K15" s="30">
        <f t="shared" si="3"/>
        <v>97.39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4"/>
        <v>2619.44</v>
      </c>
      <c r="S15" s="30">
        <f t="shared" si="5"/>
        <v>85.309884383650868</v>
      </c>
      <c r="T15" s="33">
        <f t="shared" si="6"/>
        <v>16.464110622250157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60</v>
      </c>
      <c r="C16" s="30">
        <f t="shared" si="0"/>
        <v>30.150753768844218</v>
      </c>
      <c r="D16" s="29">
        <v>24</v>
      </c>
      <c r="E16" s="30">
        <f t="shared" si="1"/>
        <v>100</v>
      </c>
      <c r="F16" s="29"/>
      <c r="G16" s="30" t="e">
        <f t="shared" si="2"/>
        <v>#DIV/0!</v>
      </c>
      <c r="H16" s="123">
        <v>144</v>
      </c>
      <c r="I16" s="29">
        <f>H16/AA16*100</f>
        <v>41.142857142857139</v>
      </c>
      <c r="J16" s="29"/>
      <c r="K16" s="30" t="e">
        <f t="shared" si="3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4"/>
        <v>90.72</v>
      </c>
      <c r="S16" s="30" t="e">
        <f t="shared" si="5"/>
        <v>#DIV/0!</v>
      </c>
      <c r="T16" s="33" t="e">
        <f t="shared" si="6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v>7572</v>
      </c>
      <c r="C17" s="30">
        <f t="shared" si="0"/>
        <v>100</v>
      </c>
      <c r="D17" s="29">
        <v>7572</v>
      </c>
      <c r="E17" s="30">
        <f t="shared" si="1"/>
        <v>100</v>
      </c>
      <c r="F17" s="29">
        <v>1112</v>
      </c>
      <c r="G17" s="30">
        <f t="shared" si="2"/>
        <v>61.777777777777779</v>
      </c>
      <c r="H17" s="124"/>
      <c r="I17" s="122" t="e">
        <v>#DIV/0!</v>
      </c>
      <c r="J17" s="29">
        <v>79598</v>
      </c>
      <c r="K17" s="30">
        <f t="shared" si="3"/>
        <v>79.597999999999999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4"/>
        <v>10848.14</v>
      </c>
      <c r="S17" s="30">
        <f t="shared" si="5"/>
        <v>76.898986318848799</v>
      </c>
      <c r="T17" s="33">
        <f t="shared" si="6"/>
        <v>17.627786805329865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v>1350</v>
      </c>
      <c r="C18" s="30">
        <f t="shared" si="0"/>
        <v>100</v>
      </c>
      <c r="D18" s="29">
        <v>1350</v>
      </c>
      <c r="E18" s="30">
        <f t="shared" si="1"/>
        <v>100</v>
      </c>
      <c r="F18" s="29">
        <v>600</v>
      </c>
      <c r="G18" s="30">
        <f t="shared" si="2"/>
        <v>109.09090909090908</v>
      </c>
      <c r="H18" s="124"/>
      <c r="I18" s="122" t="e">
        <v>#DIV/0!</v>
      </c>
      <c r="J18" s="29">
        <v>15743</v>
      </c>
      <c r="K18" s="30">
        <f t="shared" si="3"/>
        <v>92.605882352941165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4"/>
        <v>2316.59</v>
      </c>
      <c r="S18" s="30">
        <f t="shared" si="5"/>
        <v>94.266124109867761</v>
      </c>
      <c r="T18" s="33">
        <f t="shared" si="6"/>
        <v>16.245371669004211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v>135</v>
      </c>
      <c r="C19" s="30">
        <f t="shared" si="0"/>
        <v>78.488372093023244</v>
      </c>
      <c r="D19" s="29">
        <v>135</v>
      </c>
      <c r="E19" s="30">
        <f t="shared" si="1"/>
        <v>78.488372093023244</v>
      </c>
      <c r="F19" s="29">
        <v>25</v>
      </c>
      <c r="G19" s="30">
        <f t="shared" si="2"/>
        <v>10</v>
      </c>
      <c r="H19" s="124"/>
      <c r="I19" s="122" t="e">
        <v>#DIV/0!</v>
      </c>
      <c r="J19" s="29">
        <v>950</v>
      </c>
      <c r="K19" s="30">
        <f t="shared" si="3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4"/>
        <v>134.75</v>
      </c>
      <c r="S19" s="30">
        <f t="shared" si="5"/>
        <v>32.352941176470587</v>
      </c>
      <c r="T19" s="33">
        <f t="shared" si="6"/>
        <v>12.476851851851851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v>50</v>
      </c>
      <c r="C20" s="30">
        <f t="shared" si="0"/>
        <v>37.313432835820898</v>
      </c>
      <c r="D20" s="29">
        <v>50</v>
      </c>
      <c r="E20" s="30">
        <f t="shared" si="1"/>
        <v>37.313432835820898</v>
      </c>
      <c r="F20" s="29">
        <v>50</v>
      </c>
      <c r="G20" s="30">
        <f t="shared" si="2"/>
        <v>29.411764705882355</v>
      </c>
      <c r="H20" s="124"/>
      <c r="I20" s="122" t="e">
        <v>#DIV/0!</v>
      </c>
      <c r="J20" s="29"/>
      <c r="K20" s="30" t="e">
        <f t="shared" si="3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4"/>
        <v>22.5</v>
      </c>
      <c r="S20" s="30">
        <f t="shared" si="5"/>
        <v>29.411764705882355</v>
      </c>
      <c r="T20" s="33">
        <f t="shared" si="6"/>
        <v>6.0810810810810807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v>324</v>
      </c>
      <c r="C21" s="30">
        <f t="shared" si="0"/>
        <v>25.371965544244325</v>
      </c>
      <c r="D21" s="29">
        <v>324</v>
      </c>
      <c r="E21" s="30">
        <f t="shared" si="1"/>
        <v>25.371965544244325</v>
      </c>
      <c r="F21" s="29"/>
      <c r="G21" s="30" t="e">
        <f t="shared" si="2"/>
        <v>#DIV/0!</v>
      </c>
      <c r="H21" s="124"/>
      <c r="I21" s="122" t="e">
        <v>#DIV/0!</v>
      </c>
      <c r="J21" s="29">
        <v>2970</v>
      </c>
      <c r="K21" s="30" t="e">
        <f t="shared" si="3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4"/>
        <v>386.1</v>
      </c>
      <c r="S21" s="30" t="e">
        <f t="shared" si="5"/>
        <v>#DIV/0!</v>
      </c>
      <c r="T21" s="33">
        <f t="shared" si="6"/>
        <v>4.1921824104234524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ref="B22:B25" si="7">SUM(D22)</f>
        <v>0</v>
      </c>
      <c r="C22" s="30" t="e">
        <f t="shared" si="0"/>
        <v>#DIV/0!</v>
      </c>
      <c r="D22" s="29"/>
      <c r="E22" s="30" t="e">
        <f t="shared" si="1"/>
        <v>#DIV/0!</v>
      </c>
      <c r="F22" s="29"/>
      <c r="G22" s="30" t="e">
        <f t="shared" si="2"/>
        <v>#DIV/0!</v>
      </c>
      <c r="H22" s="63"/>
      <c r="I22" s="29" t="e">
        <v>#DIV/0!</v>
      </c>
      <c r="J22" s="29"/>
      <c r="K22" s="30" t="e">
        <f t="shared" si="3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4"/>
        <v>0</v>
      </c>
      <c r="S22" s="30" t="e">
        <f t="shared" si="5"/>
        <v>#DIV/0!</v>
      </c>
      <c r="T22" s="33" t="e">
        <f t="shared" si="6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7"/>
        <v>0</v>
      </c>
      <c r="C23" s="30" t="e">
        <f t="shared" si="0"/>
        <v>#DIV/0!</v>
      </c>
      <c r="D23" s="29"/>
      <c r="E23" s="30" t="e">
        <f t="shared" si="1"/>
        <v>#DIV/0!</v>
      </c>
      <c r="F23" s="29"/>
      <c r="G23" s="30" t="e">
        <f t="shared" si="2"/>
        <v>#DIV/0!</v>
      </c>
      <c r="H23" s="124"/>
      <c r="I23" s="122" t="e">
        <v>#DIV/0!</v>
      </c>
      <c r="J23" s="29"/>
      <c r="K23" s="30" t="e">
        <f t="shared" si="3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4"/>
        <v>0</v>
      </c>
      <c r="S23" s="30" t="e">
        <f t="shared" si="5"/>
        <v>#DIV/0!</v>
      </c>
      <c r="T23" s="33" t="e">
        <f t="shared" si="6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7"/>
        <v>0</v>
      </c>
      <c r="C24" s="30" t="e">
        <f t="shared" si="0"/>
        <v>#DIV/0!</v>
      </c>
      <c r="D24" s="29"/>
      <c r="E24" s="30" t="e">
        <f t="shared" si="1"/>
        <v>#DIV/0!</v>
      </c>
      <c r="F24" s="29"/>
      <c r="G24" s="30" t="e">
        <f t="shared" si="2"/>
        <v>#DIV/0!</v>
      </c>
      <c r="H24" s="124"/>
      <c r="I24" s="122" t="e">
        <v>#DIV/0!</v>
      </c>
      <c r="J24" s="29"/>
      <c r="K24" s="30" t="e">
        <f t="shared" si="3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4"/>
        <v>0</v>
      </c>
      <c r="S24" s="30" t="e">
        <f t="shared" si="5"/>
        <v>#DIV/0!</v>
      </c>
      <c r="T24" s="33" t="e">
        <f t="shared" si="6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7"/>
        <v>0</v>
      </c>
      <c r="C25" s="30" t="e">
        <f t="shared" si="0"/>
        <v>#DIV/0!</v>
      </c>
      <c r="D25" s="29"/>
      <c r="E25" s="30" t="e">
        <f t="shared" si="1"/>
        <v>#DIV/0!</v>
      </c>
      <c r="F25" s="29"/>
      <c r="G25" s="30" t="e">
        <f t="shared" si="2"/>
        <v>#DIV/0!</v>
      </c>
      <c r="H25" s="32"/>
      <c r="I25" s="29" t="e">
        <v>#DIV/0!</v>
      </c>
      <c r="J25" s="29"/>
      <c r="K25" s="30" t="e">
        <f t="shared" si="3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4"/>
        <v>0</v>
      </c>
      <c r="S25" s="30" t="e">
        <f t="shared" si="5"/>
        <v>#DIV/0!</v>
      </c>
      <c r="T25" s="33" t="e">
        <f t="shared" si="6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30165</v>
      </c>
      <c r="C26" s="30">
        <f t="shared" si="0"/>
        <v>81.961199869579389</v>
      </c>
      <c r="D26" s="71">
        <f>SUM(D5:D25)</f>
        <v>28997</v>
      </c>
      <c r="E26" s="70">
        <f>D26/W26*100</f>
        <v>91.635065099228925</v>
      </c>
      <c r="F26" s="71">
        <f>SUM(F5:F25)</f>
        <v>4761</v>
      </c>
      <c r="G26" s="30">
        <f t="shared" si="2"/>
        <v>44.259551919680206</v>
      </c>
      <c r="H26" s="71">
        <f>SUM(H16:H25)</f>
        <v>144</v>
      </c>
      <c r="I26" s="70">
        <v>0</v>
      </c>
      <c r="J26" s="71">
        <f>SUM(J5:J25)</f>
        <v>329559</v>
      </c>
      <c r="K26" s="30">
        <f t="shared" si="3"/>
        <v>71.242352275866722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45075.839999999989</v>
      </c>
      <c r="S26" s="30">
        <f t="shared" si="5"/>
        <v>67.77693160730594</v>
      </c>
      <c r="T26" s="33">
        <f t="shared" si="6"/>
        <v>14.239272175890822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33803</v>
      </c>
      <c r="C27" s="29">
        <v>90.225543840918192</v>
      </c>
      <c r="D27" s="64">
        <v>29882</v>
      </c>
      <c r="E27" s="29">
        <v>92.815654604752297</v>
      </c>
      <c r="F27" s="64">
        <v>10197</v>
      </c>
      <c r="G27" s="29">
        <v>83.145792563600779</v>
      </c>
      <c r="H27" s="64">
        <v>115</v>
      </c>
      <c r="I27" s="29">
        <v>38.333333333333336</v>
      </c>
      <c r="J27" s="64">
        <v>321490</v>
      </c>
      <c r="K27" s="29">
        <v>65.525422208815527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46454.799999999996</v>
      </c>
      <c r="S27" s="30">
        <v>133.2889560923544</v>
      </c>
      <c r="T27" s="85">
        <v>13.80652064077035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-3638</v>
      </c>
      <c r="C28" s="29"/>
      <c r="D28" s="29">
        <f>D26-D27</f>
        <v>-885</v>
      </c>
      <c r="E28" s="29"/>
      <c r="F28" s="29">
        <f>F26-F27</f>
        <v>-5436</v>
      </c>
      <c r="G28" s="29">
        <v>6.0189269191117001E-2</v>
      </c>
      <c r="H28" s="29">
        <f>H26-H27</f>
        <v>29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-1378.9600000000064</v>
      </c>
      <c r="S28" s="29"/>
      <c r="T28" s="91">
        <f>T26-T27</f>
        <v>0.43275153512047204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89.237641629441171</v>
      </c>
      <c r="C29" s="29"/>
      <c r="D29" s="29">
        <f>D26/D27*100</f>
        <v>97.038350846663548</v>
      </c>
      <c r="E29" s="29"/>
      <c r="F29" s="29">
        <f>F26/F27*100</f>
        <v>46.690203000882612</v>
      </c>
      <c r="G29" s="29"/>
      <c r="H29" s="29">
        <f>H26/H27*100</f>
        <v>125.21739130434784</v>
      </c>
      <c r="I29" s="29"/>
      <c r="J29" s="95">
        <f>J26/J27*100</f>
        <v>102.50987589038539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97.031609220145157</v>
      </c>
      <c r="S29" s="29"/>
      <c r="T29" s="96">
        <f>T26/T27*100</f>
        <v>103.13439965346929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95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320" t="s">
        <v>25</v>
      </c>
      <c r="AA4" s="321" t="s">
        <v>26</v>
      </c>
      <c r="AB4" s="321" t="s">
        <v>27</v>
      </c>
      <c r="AC4" s="321" t="s">
        <v>28</v>
      </c>
      <c r="AD4" s="321" t="s">
        <v>23</v>
      </c>
      <c r="AE4" s="321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319"/>
      <c r="AO4" s="319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1730</v>
      </c>
      <c r="C5" s="30">
        <f>B5/V5*100</f>
        <v>99.769319492502888</v>
      </c>
      <c r="D5" s="31">
        <v>1675</v>
      </c>
      <c r="E5" s="30">
        <f>D5/W5*100</f>
        <v>109.19165580182528</v>
      </c>
      <c r="F5" s="30">
        <v>400</v>
      </c>
      <c r="G5" s="30">
        <f>F5/Z5*100</f>
        <v>53.333333333333336</v>
      </c>
      <c r="H5" s="32"/>
      <c r="I5" s="29" t="e">
        <v>#DIV/0!</v>
      </c>
      <c r="J5" s="30">
        <v>9461</v>
      </c>
      <c r="K5" s="30">
        <f>J5/AB5*100</f>
        <v>37.844000000000001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1409.93</v>
      </c>
      <c r="S5" s="30">
        <f>R5/AF5*100</f>
        <v>37.683549378591472</v>
      </c>
      <c r="T5" s="33">
        <f>R5/AG5*10</f>
        <v>7.9031950672645745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v>1550</v>
      </c>
      <c r="C6" s="30">
        <f t="shared" ref="C6:C26" si="0">B6/V6*100</f>
        <v>74.411905904944788</v>
      </c>
      <c r="D6" s="46">
        <v>1550</v>
      </c>
      <c r="E6" s="30">
        <f t="shared" ref="E6:E25" si="1">D6/W6*100</f>
        <v>86.206896551724128</v>
      </c>
      <c r="F6" s="29">
        <v>211</v>
      </c>
      <c r="G6" s="30">
        <f t="shared" ref="G6:G26" si="2">F6/Z6*100</f>
        <v>30.142857142857142</v>
      </c>
      <c r="H6" s="34"/>
      <c r="I6" s="29" t="e">
        <v>#DIV/0!</v>
      </c>
      <c r="J6" s="29">
        <v>12600</v>
      </c>
      <c r="K6" s="30">
        <f t="shared" ref="K6:K26" si="3">J6/AB6*100</f>
        <v>42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4">F6*0.45+H6*0.63+J6*0.13+L6*0.22+N6*0.32+Q6*0.35</f>
        <v>1732.95</v>
      </c>
      <c r="S6" s="30">
        <f t="shared" ref="S6:S26" si="5">R6/AF6*100</f>
        <v>39.074408117249156</v>
      </c>
      <c r="T6" s="33">
        <f t="shared" ref="T6:T26" si="6">R6/AG6*10</f>
        <v>7.8201714801444044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1087</v>
      </c>
      <c r="C7" s="30">
        <f t="shared" si="0"/>
        <v>70.999346832135856</v>
      </c>
      <c r="D7" s="46">
        <v>670</v>
      </c>
      <c r="E7" s="30">
        <f t="shared" si="1"/>
        <v>101.36157337367624</v>
      </c>
      <c r="F7" s="29">
        <v>193</v>
      </c>
      <c r="G7" s="30">
        <f t="shared" si="2"/>
        <v>24.125</v>
      </c>
      <c r="H7" s="34"/>
      <c r="I7" s="29" t="e">
        <v>#DIV/0!</v>
      </c>
      <c r="J7" s="29">
        <v>11897</v>
      </c>
      <c r="K7" s="30">
        <f t="shared" si="3"/>
        <v>52.87555555555555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4"/>
        <v>1633.46</v>
      </c>
      <c r="S7" s="30">
        <f t="shared" si="5"/>
        <v>48.427512600059295</v>
      </c>
      <c r="T7" s="33">
        <f t="shared" si="6"/>
        <v>12.393474962063733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v>1612</v>
      </c>
      <c r="C8" s="30">
        <f t="shared" si="0"/>
        <v>95.27186761229315</v>
      </c>
      <c r="D8" s="29">
        <v>1612</v>
      </c>
      <c r="E8" s="30">
        <f t="shared" si="1"/>
        <v>95.27186761229315</v>
      </c>
      <c r="F8" s="29">
        <v>131</v>
      </c>
      <c r="G8" s="30">
        <f t="shared" si="2"/>
        <v>32.75</v>
      </c>
      <c r="H8" s="34"/>
      <c r="I8" s="29" t="e">
        <v>#DIV/0!</v>
      </c>
      <c r="J8" s="29">
        <v>19634</v>
      </c>
      <c r="K8" s="30">
        <f t="shared" si="3"/>
        <v>60.412307692307685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4"/>
        <v>2611.37</v>
      </c>
      <c r="S8" s="30">
        <f t="shared" si="5"/>
        <v>57.557196385276612</v>
      </c>
      <c r="T8" s="33">
        <f t="shared" si="6"/>
        <v>15.562395709177592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1678</v>
      </c>
      <c r="C9" s="30">
        <f t="shared" si="0"/>
        <v>69.453642384105962</v>
      </c>
      <c r="D9" s="51">
        <v>1499</v>
      </c>
      <c r="E9" s="30">
        <f t="shared" si="1"/>
        <v>70.874704491725765</v>
      </c>
      <c r="F9" s="51">
        <v>173</v>
      </c>
      <c r="G9" s="30">
        <f t="shared" si="2"/>
        <v>43.25</v>
      </c>
      <c r="H9" s="52"/>
      <c r="I9" s="29" t="e">
        <v>#DIV/0!</v>
      </c>
      <c r="J9" s="51">
        <v>25247</v>
      </c>
      <c r="K9" s="30">
        <f t="shared" si="3"/>
        <v>70.130555555555546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4"/>
        <v>3359.96</v>
      </c>
      <c r="S9" s="30">
        <f t="shared" si="5"/>
        <v>68.208688591148999</v>
      </c>
      <c r="T9" s="33">
        <f t="shared" si="6"/>
        <v>16.076363636363638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v>3535</v>
      </c>
      <c r="C10" s="30">
        <f t="shared" si="0"/>
        <v>92.057291666666657</v>
      </c>
      <c r="D10" s="29">
        <v>3535</v>
      </c>
      <c r="E10" s="30">
        <f t="shared" si="1"/>
        <v>94.518716577540104</v>
      </c>
      <c r="F10" s="29">
        <v>123</v>
      </c>
      <c r="G10" s="30">
        <f t="shared" si="2"/>
        <v>8.2000000000000011</v>
      </c>
      <c r="H10" s="34"/>
      <c r="I10" s="29" t="e">
        <v>#DIV/0!</v>
      </c>
      <c r="J10" s="29">
        <v>52227</v>
      </c>
      <c r="K10" s="30">
        <f t="shared" si="3"/>
        <v>100.28225806451614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4"/>
        <v>6844.8600000000006</v>
      </c>
      <c r="S10" s="30">
        <f t="shared" si="5"/>
        <v>91.934080103150933</v>
      </c>
      <c r="T10" s="33">
        <f t="shared" si="6"/>
        <v>15.81895077420846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v>600</v>
      </c>
      <c r="C11" s="30">
        <f t="shared" si="0"/>
        <v>47.732696897374701</v>
      </c>
      <c r="D11" s="29">
        <v>600</v>
      </c>
      <c r="E11" s="30">
        <f t="shared" si="1"/>
        <v>54.249547920433997</v>
      </c>
      <c r="F11" s="29"/>
      <c r="G11" s="30">
        <f t="shared" si="2"/>
        <v>0</v>
      </c>
      <c r="H11" s="34"/>
      <c r="I11" s="29" t="e">
        <v>#DIV/0!</v>
      </c>
      <c r="J11" s="29">
        <v>6300</v>
      </c>
      <c r="K11" s="30">
        <f t="shared" si="3"/>
        <v>64.450127877237847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4"/>
        <v>819</v>
      </c>
      <c r="S11" s="30">
        <f t="shared" si="5"/>
        <v>58.260714920860742</v>
      </c>
      <c r="T11" s="33">
        <f t="shared" si="6"/>
        <v>12.776911076443058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v>3575</v>
      </c>
      <c r="C12" s="30">
        <f t="shared" si="0"/>
        <v>74.681428869855864</v>
      </c>
      <c r="D12" s="29">
        <v>3300</v>
      </c>
      <c r="E12" s="30">
        <f t="shared" si="1"/>
        <v>94.964028776978409</v>
      </c>
      <c r="F12" s="29">
        <v>990</v>
      </c>
      <c r="G12" s="30">
        <f t="shared" si="2"/>
        <v>99</v>
      </c>
      <c r="H12" s="34"/>
      <c r="I12" s="29" t="e">
        <v>#DIV/0!</v>
      </c>
      <c r="J12" s="29">
        <v>34500</v>
      </c>
      <c r="K12" s="30">
        <f t="shared" si="3"/>
        <v>65.501437234434391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4"/>
        <v>4930.5</v>
      </c>
      <c r="S12" s="30">
        <f t="shared" si="5"/>
        <v>65.589773183500512</v>
      </c>
      <c r="T12" s="33">
        <f t="shared" si="6"/>
        <v>15.241112828438951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2517</v>
      </c>
      <c r="C13" s="30">
        <f t="shared" si="0"/>
        <v>82.174338883447589</v>
      </c>
      <c r="D13" s="29">
        <v>2427</v>
      </c>
      <c r="E13" s="30">
        <f t="shared" si="1"/>
        <v>147.98780487804879</v>
      </c>
      <c r="F13" s="29">
        <v>592</v>
      </c>
      <c r="G13" s="30">
        <f t="shared" si="2"/>
        <v>54.461821527138909</v>
      </c>
      <c r="H13" s="34"/>
      <c r="I13" s="29" t="e">
        <v>#DIV/0!</v>
      </c>
      <c r="J13" s="29">
        <v>29300</v>
      </c>
      <c r="K13" s="30">
        <f t="shared" si="3"/>
        <v>61.602506149738247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4"/>
        <v>4075.4</v>
      </c>
      <c r="S13" s="30">
        <f t="shared" si="5"/>
        <v>59.129410330889073</v>
      </c>
      <c r="T13" s="33">
        <f t="shared" si="6"/>
        <v>13.419163648337175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v>990</v>
      </c>
      <c r="C14" s="30">
        <f t="shared" si="0"/>
        <v>60.182370820668694</v>
      </c>
      <c r="D14" s="29">
        <v>874</v>
      </c>
      <c r="E14" s="30">
        <f t="shared" si="1"/>
        <v>60.192837465564743</v>
      </c>
      <c r="F14" s="34"/>
      <c r="G14" s="30">
        <f t="shared" si="2"/>
        <v>0</v>
      </c>
      <c r="H14" s="34"/>
      <c r="I14" s="29" t="e">
        <v>#DIV/0!</v>
      </c>
      <c r="J14" s="29">
        <v>11284</v>
      </c>
      <c r="K14" s="30">
        <f t="shared" si="3"/>
        <v>72.8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4"/>
        <v>1466.92</v>
      </c>
      <c r="S14" s="30">
        <f t="shared" si="5"/>
        <v>69.6874109263658</v>
      </c>
      <c r="T14" s="33">
        <f t="shared" si="6"/>
        <v>13.421043000914914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v>1875</v>
      </c>
      <c r="C15" s="30">
        <f t="shared" si="0"/>
        <v>85.773101555352241</v>
      </c>
      <c r="D15" s="29">
        <v>1875</v>
      </c>
      <c r="E15" s="30">
        <f t="shared" si="1"/>
        <v>92.092337917485267</v>
      </c>
      <c r="F15" s="29">
        <v>194</v>
      </c>
      <c r="G15" s="30">
        <f t="shared" si="2"/>
        <v>22.823529411764707</v>
      </c>
      <c r="H15" s="29"/>
      <c r="I15" s="29" t="e">
        <v>#DIV/0!</v>
      </c>
      <c r="J15" s="29">
        <v>19478</v>
      </c>
      <c r="K15" s="30">
        <f t="shared" si="3"/>
        <v>97.39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4"/>
        <v>2619.44</v>
      </c>
      <c r="S15" s="30">
        <f t="shared" si="5"/>
        <v>85.309884383650868</v>
      </c>
      <c r="T15" s="33">
        <f t="shared" si="6"/>
        <v>16.464110622250157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85</v>
      </c>
      <c r="C16" s="30">
        <f t="shared" si="0"/>
        <v>42.713567839195981</v>
      </c>
      <c r="D16" s="29">
        <v>24</v>
      </c>
      <c r="E16" s="30">
        <f t="shared" si="1"/>
        <v>100</v>
      </c>
      <c r="F16" s="29"/>
      <c r="G16" s="30" t="e">
        <f t="shared" si="2"/>
        <v>#DIV/0!</v>
      </c>
      <c r="H16" s="123">
        <v>200</v>
      </c>
      <c r="I16" s="29">
        <f>H16/AA16*100</f>
        <v>57.142857142857139</v>
      </c>
      <c r="J16" s="29"/>
      <c r="K16" s="30" t="e">
        <f t="shared" si="3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4"/>
        <v>126</v>
      </c>
      <c r="S16" s="30" t="e">
        <f t="shared" si="5"/>
        <v>#DIV/0!</v>
      </c>
      <c r="T16" s="33" t="e">
        <f t="shared" si="6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v>7572</v>
      </c>
      <c r="C17" s="30">
        <f t="shared" si="0"/>
        <v>100</v>
      </c>
      <c r="D17" s="29">
        <v>7572</v>
      </c>
      <c r="E17" s="30">
        <f t="shared" si="1"/>
        <v>100</v>
      </c>
      <c r="F17" s="29">
        <v>1157</v>
      </c>
      <c r="G17" s="30">
        <f t="shared" si="2"/>
        <v>64.277777777777771</v>
      </c>
      <c r="H17" s="124"/>
      <c r="I17" s="122" t="e">
        <v>#DIV/0!</v>
      </c>
      <c r="J17" s="29">
        <v>80627</v>
      </c>
      <c r="K17" s="30">
        <f t="shared" si="3"/>
        <v>80.62700000000001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4"/>
        <v>11002.16</v>
      </c>
      <c r="S17" s="30">
        <f t="shared" si="5"/>
        <v>77.990784716807255</v>
      </c>
      <c r="T17" s="33">
        <f t="shared" si="6"/>
        <v>17.87806304842379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v>1350</v>
      </c>
      <c r="C18" s="30">
        <f t="shared" si="0"/>
        <v>100</v>
      </c>
      <c r="D18" s="29">
        <v>1350</v>
      </c>
      <c r="E18" s="30">
        <f t="shared" si="1"/>
        <v>100</v>
      </c>
      <c r="F18" s="29">
        <v>600</v>
      </c>
      <c r="G18" s="30">
        <f t="shared" si="2"/>
        <v>109.09090909090908</v>
      </c>
      <c r="H18" s="124"/>
      <c r="I18" s="122" t="e">
        <v>#DIV/0!</v>
      </c>
      <c r="J18" s="29">
        <v>16163</v>
      </c>
      <c r="K18" s="30">
        <f t="shared" si="3"/>
        <v>95.076470588235296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4"/>
        <v>2371.19</v>
      </c>
      <c r="S18" s="30">
        <f t="shared" si="5"/>
        <v>96.487894201424211</v>
      </c>
      <c r="T18" s="33">
        <f t="shared" si="6"/>
        <v>16.628260869565217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v>145</v>
      </c>
      <c r="C19" s="30">
        <f t="shared" si="0"/>
        <v>84.302325581395351</v>
      </c>
      <c r="D19" s="29">
        <v>145</v>
      </c>
      <c r="E19" s="30">
        <f t="shared" si="1"/>
        <v>84.302325581395351</v>
      </c>
      <c r="F19" s="29">
        <v>25</v>
      </c>
      <c r="G19" s="30">
        <f t="shared" si="2"/>
        <v>10</v>
      </c>
      <c r="H19" s="124"/>
      <c r="I19" s="122" t="e">
        <v>#DIV/0!</v>
      </c>
      <c r="J19" s="29">
        <v>950</v>
      </c>
      <c r="K19" s="30">
        <f t="shared" si="3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4"/>
        <v>134.75</v>
      </c>
      <c r="S19" s="30">
        <f t="shared" si="5"/>
        <v>32.352941176470587</v>
      </c>
      <c r="T19" s="33">
        <f t="shared" si="6"/>
        <v>12.476851851851851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v>50</v>
      </c>
      <c r="C20" s="30">
        <f t="shared" si="0"/>
        <v>37.313432835820898</v>
      </c>
      <c r="D20" s="29">
        <v>50</v>
      </c>
      <c r="E20" s="30">
        <f t="shared" si="1"/>
        <v>37.313432835820898</v>
      </c>
      <c r="F20" s="29">
        <v>50</v>
      </c>
      <c r="G20" s="30">
        <f t="shared" si="2"/>
        <v>29.411764705882355</v>
      </c>
      <c r="H20" s="124"/>
      <c r="I20" s="122" t="e">
        <v>#DIV/0!</v>
      </c>
      <c r="J20" s="29"/>
      <c r="K20" s="30" t="e">
        <f t="shared" si="3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4"/>
        <v>22.5</v>
      </c>
      <c r="S20" s="30">
        <f t="shared" si="5"/>
        <v>29.411764705882355</v>
      </c>
      <c r="T20" s="33">
        <f t="shared" si="6"/>
        <v>6.0810810810810807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v>346</v>
      </c>
      <c r="C21" s="30">
        <f t="shared" si="0"/>
        <v>27.094753328112763</v>
      </c>
      <c r="D21" s="29">
        <v>346</v>
      </c>
      <c r="E21" s="30">
        <f t="shared" si="1"/>
        <v>27.094753328112763</v>
      </c>
      <c r="F21" s="29"/>
      <c r="G21" s="30" t="e">
        <f t="shared" si="2"/>
        <v>#DIV/0!</v>
      </c>
      <c r="H21" s="124"/>
      <c r="I21" s="122" t="e">
        <v>#DIV/0!</v>
      </c>
      <c r="J21" s="29">
        <v>3192</v>
      </c>
      <c r="K21" s="30" t="e">
        <f t="shared" si="3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4"/>
        <v>414.96000000000004</v>
      </c>
      <c r="S21" s="30" t="e">
        <f t="shared" si="5"/>
        <v>#DIV/0!</v>
      </c>
      <c r="T21" s="33">
        <f t="shared" si="6"/>
        <v>4.5055374592833877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ref="B22:B25" si="7">SUM(D22)</f>
        <v>0</v>
      </c>
      <c r="C22" s="30" t="e">
        <f t="shared" si="0"/>
        <v>#DIV/0!</v>
      </c>
      <c r="D22" s="29"/>
      <c r="E22" s="30" t="e">
        <f t="shared" si="1"/>
        <v>#DIV/0!</v>
      </c>
      <c r="F22" s="29"/>
      <c r="G22" s="30" t="e">
        <f t="shared" si="2"/>
        <v>#DIV/0!</v>
      </c>
      <c r="H22" s="63"/>
      <c r="I22" s="29" t="e">
        <v>#DIV/0!</v>
      </c>
      <c r="J22" s="29"/>
      <c r="K22" s="30" t="e">
        <f t="shared" si="3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4"/>
        <v>0</v>
      </c>
      <c r="S22" s="30" t="e">
        <f t="shared" si="5"/>
        <v>#DIV/0!</v>
      </c>
      <c r="T22" s="33" t="e">
        <f t="shared" si="6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7"/>
        <v>0</v>
      </c>
      <c r="C23" s="30" t="e">
        <f t="shared" si="0"/>
        <v>#DIV/0!</v>
      </c>
      <c r="D23" s="29"/>
      <c r="E23" s="30" t="e">
        <f t="shared" si="1"/>
        <v>#DIV/0!</v>
      </c>
      <c r="F23" s="29"/>
      <c r="G23" s="30" t="e">
        <f t="shared" si="2"/>
        <v>#DIV/0!</v>
      </c>
      <c r="H23" s="124"/>
      <c r="I23" s="122" t="e">
        <v>#DIV/0!</v>
      </c>
      <c r="J23" s="29"/>
      <c r="K23" s="30" t="e">
        <f t="shared" si="3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4"/>
        <v>0</v>
      </c>
      <c r="S23" s="30" t="e">
        <f t="shared" si="5"/>
        <v>#DIV/0!</v>
      </c>
      <c r="T23" s="33" t="e">
        <f t="shared" si="6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7"/>
        <v>0</v>
      </c>
      <c r="C24" s="30" t="e">
        <f t="shared" si="0"/>
        <v>#DIV/0!</v>
      </c>
      <c r="D24" s="29"/>
      <c r="E24" s="30" t="e">
        <f t="shared" si="1"/>
        <v>#DIV/0!</v>
      </c>
      <c r="F24" s="29"/>
      <c r="G24" s="30" t="e">
        <f t="shared" si="2"/>
        <v>#DIV/0!</v>
      </c>
      <c r="H24" s="124"/>
      <c r="I24" s="122" t="e">
        <v>#DIV/0!</v>
      </c>
      <c r="J24" s="29"/>
      <c r="K24" s="30" t="e">
        <f t="shared" si="3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4"/>
        <v>0</v>
      </c>
      <c r="S24" s="30" t="e">
        <f t="shared" si="5"/>
        <v>#DIV/0!</v>
      </c>
      <c r="T24" s="33" t="e">
        <f t="shared" si="6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7"/>
        <v>0</v>
      </c>
      <c r="C25" s="30" t="e">
        <f t="shared" si="0"/>
        <v>#DIV/0!</v>
      </c>
      <c r="D25" s="29"/>
      <c r="E25" s="30" t="e">
        <f t="shared" si="1"/>
        <v>#DIV/0!</v>
      </c>
      <c r="F25" s="29"/>
      <c r="G25" s="30" t="e">
        <f t="shared" si="2"/>
        <v>#DIV/0!</v>
      </c>
      <c r="H25" s="32"/>
      <c r="I25" s="29" t="e">
        <v>#DIV/0!</v>
      </c>
      <c r="J25" s="29"/>
      <c r="K25" s="30" t="e">
        <f t="shared" si="3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4"/>
        <v>0</v>
      </c>
      <c r="S25" s="30" t="e">
        <f t="shared" si="5"/>
        <v>#DIV/0!</v>
      </c>
      <c r="T25" s="33" t="e">
        <f t="shared" si="6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30297</v>
      </c>
      <c r="C26" s="30">
        <f t="shared" si="0"/>
        <v>82.319856537332896</v>
      </c>
      <c r="D26" s="71">
        <f>SUM(D5:D25)</f>
        <v>29104</v>
      </c>
      <c r="E26" s="70">
        <f>D26/W26*100</f>
        <v>91.973201870812787</v>
      </c>
      <c r="F26" s="71">
        <f>SUM(F5:F25)</f>
        <v>4839</v>
      </c>
      <c r="G26" s="30">
        <f t="shared" si="2"/>
        <v>44.984661150878495</v>
      </c>
      <c r="H26" s="71">
        <f>SUM(H16:H25)</f>
        <v>200</v>
      </c>
      <c r="I26" s="70">
        <v>0</v>
      </c>
      <c r="J26" s="71">
        <f>SUM(J5:J25)</f>
        <v>332860</v>
      </c>
      <c r="K26" s="30">
        <f t="shared" si="3"/>
        <v>71.955945304315762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45575.35</v>
      </c>
      <c r="S26" s="30">
        <f t="shared" si="5"/>
        <v>68.528004800998303</v>
      </c>
      <c r="T26" s="33">
        <f t="shared" si="6"/>
        <v>14.397065327268132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33971</v>
      </c>
      <c r="C27" s="29">
        <v>91</v>
      </c>
      <c r="D27" s="64">
        <v>30004</v>
      </c>
      <c r="E27" s="29">
        <v>93</v>
      </c>
      <c r="F27" s="64">
        <v>10511</v>
      </c>
      <c r="G27" s="29">
        <v>86</v>
      </c>
      <c r="H27" s="64">
        <v>140</v>
      </c>
      <c r="I27" s="29">
        <v>47</v>
      </c>
      <c r="J27" s="64">
        <v>324546</v>
      </c>
      <c r="K27" s="29">
        <v>66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47009</v>
      </c>
      <c r="S27" s="30">
        <v>135</v>
      </c>
      <c r="T27" s="85">
        <v>13.97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-3674</v>
      </c>
      <c r="C28" s="29"/>
      <c r="D28" s="29">
        <f>D26-D27</f>
        <v>-900</v>
      </c>
      <c r="E28" s="29"/>
      <c r="F28" s="29">
        <f>F26-F27</f>
        <v>-5672</v>
      </c>
      <c r="G28" s="29">
        <v>6.0189269191117001E-2</v>
      </c>
      <c r="H28" s="29">
        <f>H26-H27</f>
        <v>60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-1433.6500000000015</v>
      </c>
      <c r="S28" s="29"/>
      <c r="T28" s="91">
        <f>T26-T27</f>
        <v>0.42706532726813151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89.184892996968003</v>
      </c>
      <c r="C29" s="29"/>
      <c r="D29" s="29">
        <f>D26/D27*100</f>
        <v>97.000399946673781</v>
      </c>
      <c r="E29" s="29"/>
      <c r="F29" s="29">
        <f>F26/F27*100</f>
        <v>46.037484540005707</v>
      </c>
      <c r="G29" s="29"/>
      <c r="H29" s="29">
        <f>H26/H27*100</f>
        <v>142.85714285714286</v>
      </c>
      <c r="I29" s="29"/>
      <c r="J29" s="95">
        <f>J26/J27*100</f>
        <v>102.56173238924529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96.950264842902428</v>
      </c>
      <c r="S29" s="29"/>
      <c r="T29" s="96">
        <f>T26/T27*100</f>
        <v>103.05701737486135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96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323" t="s">
        <v>25</v>
      </c>
      <c r="AA4" s="324" t="s">
        <v>26</v>
      </c>
      <c r="AB4" s="324" t="s">
        <v>27</v>
      </c>
      <c r="AC4" s="324" t="s">
        <v>28</v>
      </c>
      <c r="AD4" s="324" t="s">
        <v>23</v>
      </c>
      <c r="AE4" s="324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322"/>
      <c r="AO4" s="322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1730</v>
      </c>
      <c r="C5" s="30">
        <f>B5/V5*100</f>
        <v>99.769319492502888</v>
      </c>
      <c r="D5" s="31">
        <v>1675</v>
      </c>
      <c r="E5" s="30">
        <f>D5/W5*100</f>
        <v>109.19165580182528</v>
      </c>
      <c r="F5" s="30">
        <v>405</v>
      </c>
      <c r="G5" s="30">
        <f>F5/Z5*100</f>
        <v>54</v>
      </c>
      <c r="H5" s="32"/>
      <c r="I5" s="29" t="e">
        <v>#DIV/0!</v>
      </c>
      <c r="J5" s="30">
        <v>9967</v>
      </c>
      <c r="K5" s="30">
        <f>J5/AB5*100</f>
        <v>39.867999999999995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1477.96</v>
      </c>
      <c r="S5" s="30">
        <f>R5/AF5*100</f>
        <v>39.501804089269008</v>
      </c>
      <c r="T5" s="33">
        <f>R5/AG5*10</f>
        <v>8.2845291479820631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v>1590</v>
      </c>
      <c r="C6" s="30">
        <f t="shared" ref="C6:C26" si="0">B6/V6*100</f>
        <v>76.33221315410465</v>
      </c>
      <c r="D6" s="46">
        <v>1590</v>
      </c>
      <c r="E6" s="30">
        <f t="shared" ref="E6:E25" si="1">D6/W6*100</f>
        <v>88.431590656284769</v>
      </c>
      <c r="F6" s="29">
        <v>211</v>
      </c>
      <c r="G6" s="30">
        <f t="shared" ref="G6:G26" si="2">F6/Z6*100</f>
        <v>30.142857142857142</v>
      </c>
      <c r="H6" s="34"/>
      <c r="I6" s="29" t="e">
        <v>#DIV/0!</v>
      </c>
      <c r="J6" s="29">
        <v>13100</v>
      </c>
      <c r="K6" s="30">
        <f t="shared" ref="K6:K26" si="3">J6/AB6*100</f>
        <v>43.666666666666664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4">F6*0.45+H6*0.63+J6*0.13+L6*0.22+N6*0.32+Q6*0.35</f>
        <v>1797.95</v>
      </c>
      <c r="S6" s="30">
        <f t="shared" ref="S6:S26" si="5">R6/AF6*100</f>
        <v>40.540022547914319</v>
      </c>
      <c r="T6" s="33">
        <f t="shared" ref="T6:T26" si="6">R6/AG6*10</f>
        <v>8.1134927797833925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1087</v>
      </c>
      <c r="C7" s="30">
        <f t="shared" si="0"/>
        <v>70.999346832135856</v>
      </c>
      <c r="D7" s="46">
        <v>670</v>
      </c>
      <c r="E7" s="30">
        <f t="shared" si="1"/>
        <v>101.36157337367624</v>
      </c>
      <c r="F7" s="29">
        <v>193</v>
      </c>
      <c r="G7" s="30">
        <f t="shared" si="2"/>
        <v>24.125</v>
      </c>
      <c r="H7" s="34"/>
      <c r="I7" s="29" t="e">
        <v>#DIV/0!</v>
      </c>
      <c r="J7" s="29">
        <v>12246</v>
      </c>
      <c r="K7" s="30">
        <f t="shared" si="3"/>
        <v>54.426666666666669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4"/>
        <v>1678.83</v>
      </c>
      <c r="S7" s="30">
        <f t="shared" si="5"/>
        <v>49.772605988734064</v>
      </c>
      <c r="T7" s="33">
        <f t="shared" si="6"/>
        <v>12.737708649468891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v>1612</v>
      </c>
      <c r="C8" s="30">
        <f t="shared" si="0"/>
        <v>95.27186761229315</v>
      </c>
      <c r="D8" s="29">
        <v>1612</v>
      </c>
      <c r="E8" s="30">
        <f t="shared" si="1"/>
        <v>95.27186761229315</v>
      </c>
      <c r="F8" s="29">
        <v>182</v>
      </c>
      <c r="G8" s="30">
        <f t="shared" si="2"/>
        <v>45.5</v>
      </c>
      <c r="H8" s="34"/>
      <c r="I8" s="29" t="e">
        <v>#DIV/0!</v>
      </c>
      <c r="J8" s="29">
        <v>20134</v>
      </c>
      <c r="K8" s="30">
        <f t="shared" si="3"/>
        <v>61.950769230769232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4"/>
        <v>2699.32</v>
      </c>
      <c r="S8" s="30">
        <f t="shared" si="5"/>
        <v>59.495702005730664</v>
      </c>
      <c r="T8" s="33">
        <f t="shared" si="6"/>
        <v>16.086531585220502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1694</v>
      </c>
      <c r="C9" s="30">
        <f t="shared" si="0"/>
        <v>70.115894039735096</v>
      </c>
      <c r="D9" s="51">
        <v>1515</v>
      </c>
      <c r="E9" s="30">
        <f t="shared" si="1"/>
        <v>71.63120567375887</v>
      </c>
      <c r="F9" s="51">
        <v>197</v>
      </c>
      <c r="G9" s="30">
        <f t="shared" si="2"/>
        <v>49.25</v>
      </c>
      <c r="H9" s="52"/>
      <c r="I9" s="29" t="e">
        <v>#DIV/0!</v>
      </c>
      <c r="J9" s="51">
        <v>25483</v>
      </c>
      <c r="K9" s="30">
        <f t="shared" si="3"/>
        <v>70.786111111111111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4"/>
        <v>3401.44</v>
      </c>
      <c r="S9" s="30">
        <f t="shared" si="5"/>
        <v>69.050751116524566</v>
      </c>
      <c r="T9" s="33">
        <f t="shared" si="6"/>
        <v>16.274832535885167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v>3535</v>
      </c>
      <c r="C10" s="30">
        <f t="shared" si="0"/>
        <v>92.057291666666657</v>
      </c>
      <c r="D10" s="29">
        <v>3535</v>
      </c>
      <c r="E10" s="30">
        <f t="shared" si="1"/>
        <v>94.518716577540104</v>
      </c>
      <c r="F10" s="29">
        <v>123</v>
      </c>
      <c r="G10" s="30">
        <f t="shared" si="2"/>
        <v>8.2000000000000011</v>
      </c>
      <c r="H10" s="34"/>
      <c r="I10" s="29" t="e">
        <v>#DIV/0!</v>
      </c>
      <c r="J10" s="29">
        <v>52595</v>
      </c>
      <c r="K10" s="30">
        <f t="shared" si="3"/>
        <v>100.98886328725038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4"/>
        <v>6892.7000000000007</v>
      </c>
      <c r="S10" s="30">
        <f t="shared" si="5"/>
        <v>92.57662449297554</v>
      </c>
      <c r="T10" s="33">
        <f t="shared" si="6"/>
        <v>15.929512364224639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v>620</v>
      </c>
      <c r="C11" s="30">
        <f t="shared" si="0"/>
        <v>49.323786793953857</v>
      </c>
      <c r="D11" s="29">
        <v>620</v>
      </c>
      <c r="E11" s="30">
        <f t="shared" si="1"/>
        <v>56.057866184448471</v>
      </c>
      <c r="F11" s="29"/>
      <c r="G11" s="30">
        <f t="shared" si="2"/>
        <v>0</v>
      </c>
      <c r="H11" s="34"/>
      <c r="I11" s="29" t="e">
        <v>#DIV/0!</v>
      </c>
      <c r="J11" s="29">
        <v>6530</v>
      </c>
      <c r="K11" s="30">
        <f t="shared" si="3"/>
        <v>66.803069053708441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4"/>
        <v>848.9</v>
      </c>
      <c r="S11" s="30">
        <f t="shared" si="5"/>
        <v>60.38769340209852</v>
      </c>
      <c r="T11" s="33">
        <f t="shared" si="6"/>
        <v>13.243369734789392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v>3575</v>
      </c>
      <c r="C12" s="30">
        <f t="shared" si="0"/>
        <v>74.681428869855864</v>
      </c>
      <c r="D12" s="29">
        <v>3300</v>
      </c>
      <c r="E12" s="30">
        <f t="shared" si="1"/>
        <v>94.964028776978409</v>
      </c>
      <c r="F12" s="29">
        <v>1160</v>
      </c>
      <c r="G12" s="30">
        <f t="shared" si="2"/>
        <v>115.99999999999999</v>
      </c>
      <c r="H12" s="34"/>
      <c r="I12" s="29" t="e">
        <v>#DIV/0!</v>
      </c>
      <c r="J12" s="29">
        <v>35500</v>
      </c>
      <c r="K12" s="30">
        <f t="shared" si="3"/>
        <v>67.400029618041188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4"/>
        <v>5137</v>
      </c>
      <c r="S12" s="30">
        <f t="shared" si="5"/>
        <v>68.336814692960573</v>
      </c>
      <c r="T12" s="33">
        <f t="shared" si="6"/>
        <v>15.879443585780527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2517</v>
      </c>
      <c r="C13" s="30">
        <f t="shared" si="0"/>
        <v>82.174338883447589</v>
      </c>
      <c r="D13" s="29">
        <v>2427</v>
      </c>
      <c r="E13" s="30">
        <f t="shared" si="1"/>
        <v>147.98780487804879</v>
      </c>
      <c r="F13" s="29">
        <v>592</v>
      </c>
      <c r="G13" s="30">
        <f t="shared" si="2"/>
        <v>54.461821527138909</v>
      </c>
      <c r="H13" s="34"/>
      <c r="I13" s="29" t="e">
        <v>#DIV/0!</v>
      </c>
      <c r="J13" s="29">
        <v>29600</v>
      </c>
      <c r="K13" s="30">
        <f t="shared" si="3"/>
        <v>62.233248533523955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4"/>
        <v>4114.3999999999996</v>
      </c>
      <c r="S13" s="30">
        <f t="shared" si="5"/>
        <v>59.695255892773716</v>
      </c>
      <c r="T13" s="33">
        <f t="shared" si="6"/>
        <v>13.547579848534737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v>990</v>
      </c>
      <c r="C14" s="30">
        <f t="shared" si="0"/>
        <v>60.182370820668694</v>
      </c>
      <c r="D14" s="29">
        <v>874</v>
      </c>
      <c r="E14" s="30">
        <f t="shared" si="1"/>
        <v>60.192837465564743</v>
      </c>
      <c r="F14" s="34"/>
      <c r="G14" s="30">
        <f t="shared" si="2"/>
        <v>0</v>
      </c>
      <c r="H14" s="34"/>
      <c r="I14" s="29" t="e">
        <v>#DIV/0!</v>
      </c>
      <c r="J14" s="29">
        <v>11284</v>
      </c>
      <c r="K14" s="30">
        <f t="shared" si="3"/>
        <v>72.8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4"/>
        <v>1466.92</v>
      </c>
      <c r="S14" s="30">
        <f t="shared" si="5"/>
        <v>69.6874109263658</v>
      </c>
      <c r="T14" s="33">
        <f t="shared" si="6"/>
        <v>13.421043000914914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v>1875</v>
      </c>
      <c r="C15" s="30">
        <f t="shared" si="0"/>
        <v>85.773101555352241</v>
      </c>
      <c r="D15" s="29">
        <v>1875</v>
      </c>
      <c r="E15" s="30">
        <f t="shared" si="1"/>
        <v>92.092337917485267</v>
      </c>
      <c r="F15" s="29">
        <v>194</v>
      </c>
      <c r="G15" s="30">
        <f t="shared" si="2"/>
        <v>22.823529411764707</v>
      </c>
      <c r="H15" s="29"/>
      <c r="I15" s="29" t="e">
        <v>#DIV/0!</v>
      </c>
      <c r="J15" s="29">
        <v>19478</v>
      </c>
      <c r="K15" s="30">
        <f t="shared" si="3"/>
        <v>97.39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4"/>
        <v>2619.44</v>
      </c>
      <c r="S15" s="30">
        <f t="shared" si="5"/>
        <v>85.309884383650868</v>
      </c>
      <c r="T15" s="33">
        <f t="shared" si="6"/>
        <v>16.464110622250157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85</v>
      </c>
      <c r="C16" s="30">
        <f t="shared" si="0"/>
        <v>42.713567839195981</v>
      </c>
      <c r="D16" s="29">
        <v>24</v>
      </c>
      <c r="E16" s="30">
        <f t="shared" si="1"/>
        <v>100</v>
      </c>
      <c r="F16" s="29"/>
      <c r="G16" s="30" t="e">
        <f t="shared" si="2"/>
        <v>#DIV/0!</v>
      </c>
      <c r="H16" s="123">
        <v>200</v>
      </c>
      <c r="I16" s="29">
        <f>H16/AA16*100</f>
        <v>57.142857142857139</v>
      </c>
      <c r="J16" s="29"/>
      <c r="K16" s="30" t="e">
        <f t="shared" si="3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4"/>
        <v>126</v>
      </c>
      <c r="S16" s="30" t="e">
        <f t="shared" si="5"/>
        <v>#DIV/0!</v>
      </c>
      <c r="T16" s="33" t="e">
        <f t="shared" si="6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v>7572</v>
      </c>
      <c r="C17" s="30">
        <f t="shared" si="0"/>
        <v>100</v>
      </c>
      <c r="D17" s="29">
        <v>7572</v>
      </c>
      <c r="E17" s="30">
        <f t="shared" si="1"/>
        <v>100</v>
      </c>
      <c r="F17" s="29">
        <v>1187</v>
      </c>
      <c r="G17" s="30">
        <f t="shared" si="2"/>
        <v>65.944444444444457</v>
      </c>
      <c r="H17" s="124"/>
      <c r="I17" s="122" t="e">
        <v>#DIV/0!</v>
      </c>
      <c r="J17" s="29">
        <v>81621</v>
      </c>
      <c r="K17" s="30">
        <f t="shared" si="3"/>
        <v>81.620999999999995</v>
      </c>
      <c r="L17" s="29">
        <v>14</v>
      </c>
      <c r="M17" s="29">
        <v>0</v>
      </c>
      <c r="N17" s="34"/>
      <c r="O17" s="112"/>
      <c r="P17" s="30" t="e">
        <v>#DIV/0!</v>
      </c>
      <c r="Q17" s="29"/>
      <c r="R17" s="30">
        <f t="shared" si="4"/>
        <v>11147.96</v>
      </c>
      <c r="S17" s="30">
        <f t="shared" si="5"/>
        <v>79.024314170270074</v>
      </c>
      <c r="T17" s="33">
        <f t="shared" si="6"/>
        <v>18.114982125446865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v>1350</v>
      </c>
      <c r="C18" s="30">
        <f t="shared" si="0"/>
        <v>100</v>
      </c>
      <c r="D18" s="29">
        <v>1350</v>
      </c>
      <c r="E18" s="30">
        <f t="shared" si="1"/>
        <v>100</v>
      </c>
      <c r="F18" s="29">
        <v>600</v>
      </c>
      <c r="G18" s="30">
        <f t="shared" si="2"/>
        <v>109.09090909090908</v>
      </c>
      <c r="H18" s="124"/>
      <c r="I18" s="122" t="e">
        <v>#DIV/0!</v>
      </c>
      <c r="J18" s="29">
        <v>16163</v>
      </c>
      <c r="K18" s="30">
        <f t="shared" si="3"/>
        <v>95.076470588235296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4"/>
        <v>2371.19</v>
      </c>
      <c r="S18" s="30">
        <f t="shared" si="5"/>
        <v>96.487894201424211</v>
      </c>
      <c r="T18" s="33">
        <f t="shared" si="6"/>
        <v>16.628260869565217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v>145</v>
      </c>
      <c r="C19" s="30">
        <f t="shared" si="0"/>
        <v>84.302325581395351</v>
      </c>
      <c r="D19" s="29">
        <v>145</v>
      </c>
      <c r="E19" s="30">
        <f t="shared" si="1"/>
        <v>84.302325581395351</v>
      </c>
      <c r="F19" s="29">
        <v>25</v>
      </c>
      <c r="G19" s="30">
        <f t="shared" si="2"/>
        <v>10</v>
      </c>
      <c r="H19" s="124"/>
      <c r="I19" s="122" t="e">
        <v>#DIV/0!</v>
      </c>
      <c r="J19" s="29">
        <v>950</v>
      </c>
      <c r="K19" s="30">
        <f t="shared" si="3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4"/>
        <v>134.75</v>
      </c>
      <c r="S19" s="30">
        <f t="shared" si="5"/>
        <v>32.352941176470587</v>
      </c>
      <c r="T19" s="33">
        <f t="shared" si="6"/>
        <v>12.476851851851851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v>50</v>
      </c>
      <c r="C20" s="30">
        <f t="shared" si="0"/>
        <v>37.313432835820898</v>
      </c>
      <c r="D20" s="29">
        <v>50</v>
      </c>
      <c r="E20" s="30">
        <f t="shared" si="1"/>
        <v>37.313432835820898</v>
      </c>
      <c r="F20" s="29">
        <v>50</v>
      </c>
      <c r="G20" s="30">
        <f t="shared" si="2"/>
        <v>29.411764705882355</v>
      </c>
      <c r="H20" s="124"/>
      <c r="I20" s="122" t="e">
        <v>#DIV/0!</v>
      </c>
      <c r="J20" s="29"/>
      <c r="K20" s="30" t="e">
        <f t="shared" si="3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4"/>
        <v>22.5</v>
      </c>
      <c r="S20" s="30">
        <f t="shared" si="5"/>
        <v>29.411764705882355</v>
      </c>
      <c r="T20" s="33">
        <f t="shared" si="6"/>
        <v>6.0810810810810807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v>368</v>
      </c>
      <c r="C21" s="30">
        <f t="shared" si="0"/>
        <v>28.817541111981203</v>
      </c>
      <c r="D21" s="29">
        <v>368</v>
      </c>
      <c r="E21" s="30">
        <f t="shared" si="1"/>
        <v>28.817541111981203</v>
      </c>
      <c r="F21" s="29"/>
      <c r="G21" s="30" t="e">
        <f t="shared" si="2"/>
        <v>#DIV/0!</v>
      </c>
      <c r="H21" s="124"/>
      <c r="I21" s="122" t="e">
        <v>#DIV/0!</v>
      </c>
      <c r="J21" s="29">
        <v>3420</v>
      </c>
      <c r="K21" s="30" t="e">
        <f t="shared" si="3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4"/>
        <v>444.6</v>
      </c>
      <c r="S21" s="30" t="e">
        <f t="shared" si="5"/>
        <v>#DIV/0!</v>
      </c>
      <c r="T21" s="33">
        <f t="shared" si="6"/>
        <v>4.8273615635179157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ref="B22:B25" si="7">SUM(D22)</f>
        <v>0</v>
      </c>
      <c r="C22" s="30" t="e">
        <f t="shared" si="0"/>
        <v>#DIV/0!</v>
      </c>
      <c r="D22" s="29"/>
      <c r="E22" s="30" t="e">
        <f t="shared" si="1"/>
        <v>#DIV/0!</v>
      </c>
      <c r="F22" s="29"/>
      <c r="G22" s="30" t="e">
        <f t="shared" si="2"/>
        <v>#DIV/0!</v>
      </c>
      <c r="H22" s="63"/>
      <c r="I22" s="29" t="e">
        <v>#DIV/0!</v>
      </c>
      <c r="J22" s="29"/>
      <c r="K22" s="30" t="e">
        <f t="shared" si="3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4"/>
        <v>0</v>
      </c>
      <c r="S22" s="30" t="e">
        <f t="shared" si="5"/>
        <v>#DIV/0!</v>
      </c>
      <c r="T22" s="33" t="e">
        <f t="shared" si="6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7"/>
        <v>0</v>
      </c>
      <c r="C23" s="30" t="e">
        <f t="shared" si="0"/>
        <v>#DIV/0!</v>
      </c>
      <c r="D23" s="29"/>
      <c r="E23" s="30" t="e">
        <f t="shared" si="1"/>
        <v>#DIV/0!</v>
      </c>
      <c r="F23" s="29"/>
      <c r="G23" s="30" t="e">
        <f t="shared" si="2"/>
        <v>#DIV/0!</v>
      </c>
      <c r="H23" s="124"/>
      <c r="I23" s="122" t="e">
        <v>#DIV/0!</v>
      </c>
      <c r="J23" s="29"/>
      <c r="K23" s="30" t="e">
        <f t="shared" si="3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4"/>
        <v>0</v>
      </c>
      <c r="S23" s="30" t="e">
        <f t="shared" si="5"/>
        <v>#DIV/0!</v>
      </c>
      <c r="T23" s="33" t="e">
        <f t="shared" si="6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7"/>
        <v>0</v>
      </c>
      <c r="C24" s="30" t="e">
        <f t="shared" si="0"/>
        <v>#DIV/0!</v>
      </c>
      <c r="D24" s="29"/>
      <c r="E24" s="30" t="e">
        <f t="shared" si="1"/>
        <v>#DIV/0!</v>
      </c>
      <c r="F24" s="29"/>
      <c r="G24" s="30" t="e">
        <f t="shared" si="2"/>
        <v>#DIV/0!</v>
      </c>
      <c r="H24" s="124"/>
      <c r="I24" s="122" t="e">
        <v>#DIV/0!</v>
      </c>
      <c r="J24" s="29"/>
      <c r="K24" s="30" t="e">
        <f t="shared" si="3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4"/>
        <v>0</v>
      </c>
      <c r="S24" s="30" t="e">
        <f t="shared" si="5"/>
        <v>#DIV/0!</v>
      </c>
      <c r="T24" s="33" t="e">
        <f t="shared" si="6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7"/>
        <v>0</v>
      </c>
      <c r="C25" s="30" t="e">
        <f t="shared" si="0"/>
        <v>#DIV/0!</v>
      </c>
      <c r="D25" s="29"/>
      <c r="E25" s="30" t="e">
        <f t="shared" si="1"/>
        <v>#DIV/0!</v>
      </c>
      <c r="F25" s="29"/>
      <c r="G25" s="30" t="e">
        <f t="shared" si="2"/>
        <v>#DIV/0!</v>
      </c>
      <c r="H25" s="32"/>
      <c r="I25" s="29" t="e">
        <v>#DIV/0!</v>
      </c>
      <c r="J25" s="29"/>
      <c r="K25" s="30" t="e">
        <f t="shared" si="3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4"/>
        <v>0</v>
      </c>
      <c r="S25" s="30" t="e">
        <f t="shared" si="5"/>
        <v>#DIV/0!</v>
      </c>
      <c r="T25" s="33" t="e">
        <f t="shared" si="6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30395</v>
      </c>
      <c r="C26" s="30">
        <f t="shared" si="0"/>
        <v>82.586131942180202</v>
      </c>
      <c r="D26" s="71">
        <f>SUM(D5:D25)</f>
        <v>29202</v>
      </c>
      <c r="E26" s="70">
        <f>D26/W26*100</f>
        <v>92.282897231702691</v>
      </c>
      <c r="F26" s="71">
        <f>SUM(F5:F25)</f>
        <v>5119</v>
      </c>
      <c r="G26" s="30">
        <f t="shared" si="2"/>
        <v>47.587617365436458</v>
      </c>
      <c r="H26" s="71">
        <f>SUM(H16:H25)</f>
        <v>200</v>
      </c>
      <c r="I26" s="70">
        <v>0</v>
      </c>
      <c r="J26" s="71">
        <f>SUM(J5:J25)</f>
        <v>338071</v>
      </c>
      <c r="K26" s="30">
        <f t="shared" si="3"/>
        <v>73.082432208662297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46381.859999999993</v>
      </c>
      <c r="S26" s="30">
        <f t="shared" si="5"/>
        <v>69.740689314711375</v>
      </c>
      <c r="T26" s="33">
        <f t="shared" si="6"/>
        <v>14.651838514025775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34850</v>
      </c>
      <c r="C27" s="29">
        <v>92.66152618984313</v>
      </c>
      <c r="D27" s="64">
        <v>30967</v>
      </c>
      <c r="E27" s="29">
        <v>95.297738113555937</v>
      </c>
      <c r="F27" s="64">
        <v>10907</v>
      </c>
      <c r="G27" s="29">
        <v>91.005423445974131</v>
      </c>
      <c r="H27" s="64">
        <v>140</v>
      </c>
      <c r="I27" s="29">
        <v>46.666666666666664</v>
      </c>
      <c r="J27" s="64">
        <v>330972</v>
      </c>
      <c r="K27" s="29">
        <v>67.748274422146352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48022.71</v>
      </c>
      <c r="S27" s="30">
        <v>137.78763194817046</v>
      </c>
      <c r="T27" s="85">
        <v>14.272508693197016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-4455</v>
      </c>
      <c r="C28" s="29"/>
      <c r="D28" s="29">
        <f>D26-D27</f>
        <v>-1765</v>
      </c>
      <c r="E28" s="29"/>
      <c r="F28" s="29">
        <f>F26-F27</f>
        <v>-5788</v>
      </c>
      <c r="G28" s="29">
        <v>6.0189269191117001E-2</v>
      </c>
      <c r="H28" s="29">
        <f>H26-H27</f>
        <v>60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-1640.8500000000058</v>
      </c>
      <c r="S28" s="29"/>
      <c r="T28" s="91">
        <f>T26-T27</f>
        <v>0.3793298208287581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87.216642754662843</v>
      </c>
      <c r="C29" s="29"/>
      <c r="D29" s="29">
        <f>D26/D27*100</f>
        <v>94.300384280040035</v>
      </c>
      <c r="E29" s="29"/>
      <c r="F29" s="29">
        <f>F26/F27*100</f>
        <v>46.933162189419633</v>
      </c>
      <c r="G29" s="29"/>
      <c r="H29" s="29">
        <f>H26/H27*100</f>
        <v>142.85714285714286</v>
      </c>
      <c r="I29" s="29"/>
      <c r="J29" s="95">
        <f>J26/J27*100</f>
        <v>102.1448944321574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96.583179083396146</v>
      </c>
      <c r="S29" s="29"/>
      <c r="T29" s="96">
        <f>T26/T27*100</f>
        <v>102.65776556163225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.15748031496062992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S13" sqref="S13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97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325" t="s">
        <v>25</v>
      </c>
      <c r="AA4" s="326" t="s">
        <v>26</v>
      </c>
      <c r="AB4" s="326" t="s">
        <v>27</v>
      </c>
      <c r="AC4" s="326" t="s">
        <v>28</v>
      </c>
      <c r="AD4" s="326" t="s">
        <v>23</v>
      </c>
      <c r="AE4" s="326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327"/>
      <c r="AO4" s="327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1730</v>
      </c>
      <c r="C5" s="30">
        <f>B5/V5*100</f>
        <v>99.769319492502888</v>
      </c>
      <c r="D5" s="31">
        <v>1675</v>
      </c>
      <c r="E5" s="30">
        <f>D5/W5*100</f>
        <v>109.19165580182528</v>
      </c>
      <c r="F5" s="30">
        <v>452</v>
      </c>
      <c r="G5" s="30">
        <f>F5/Z5*100</f>
        <v>60.266666666666666</v>
      </c>
      <c r="H5" s="32"/>
      <c r="I5" s="29" t="e">
        <v>#DIV/0!</v>
      </c>
      <c r="J5" s="30">
        <v>9967</v>
      </c>
      <c r="K5" s="30">
        <f>J5/AB5*100</f>
        <v>39.867999999999995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1499.1100000000001</v>
      </c>
      <c r="S5" s="30">
        <f>R5/AF5*100</f>
        <v>40.067085393558735</v>
      </c>
      <c r="T5" s="33">
        <f>R5/AG5*10</f>
        <v>8.4030829596412566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v>1590</v>
      </c>
      <c r="C6" s="30">
        <f t="shared" ref="C6:C26" si="0">B6/V6*100</f>
        <v>76.33221315410465</v>
      </c>
      <c r="D6" s="46">
        <v>1590</v>
      </c>
      <c r="E6" s="30">
        <f t="shared" ref="E6:E25" si="1">D6/W6*100</f>
        <v>88.431590656284769</v>
      </c>
      <c r="F6" s="29">
        <v>211</v>
      </c>
      <c r="G6" s="30">
        <f t="shared" ref="G6:G26" si="2">F6/Z6*100</f>
        <v>30.142857142857142</v>
      </c>
      <c r="H6" s="34"/>
      <c r="I6" s="29" t="e">
        <v>#DIV/0!</v>
      </c>
      <c r="J6" s="29">
        <v>13100</v>
      </c>
      <c r="K6" s="30">
        <f t="shared" ref="K6:K26" si="3">J6/AB6*100</f>
        <v>43.666666666666664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4">F6*0.45+H6*0.63+J6*0.13+L6*0.22+N6*0.32+Q6*0.35</f>
        <v>1797.95</v>
      </c>
      <c r="S6" s="30">
        <f t="shared" ref="S6:S26" si="5">R6/AF6*100</f>
        <v>40.540022547914319</v>
      </c>
      <c r="T6" s="33">
        <f t="shared" ref="T6:T26" si="6">R6/AG6*10</f>
        <v>8.1134927797833925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1112</v>
      </c>
      <c r="C7" s="30">
        <f t="shared" si="0"/>
        <v>72.632266492488569</v>
      </c>
      <c r="D7" s="46">
        <v>670</v>
      </c>
      <c r="E7" s="30">
        <f t="shared" si="1"/>
        <v>101.36157337367624</v>
      </c>
      <c r="F7" s="29">
        <v>223</v>
      </c>
      <c r="G7" s="30">
        <f t="shared" si="2"/>
        <v>27.875</v>
      </c>
      <c r="H7" s="34"/>
      <c r="I7" s="29" t="e">
        <v>#DIV/0!</v>
      </c>
      <c r="J7" s="29">
        <v>12718</v>
      </c>
      <c r="K7" s="30">
        <f t="shared" si="3"/>
        <v>56.524444444444441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4"/>
        <v>1753.69</v>
      </c>
      <c r="S7" s="30">
        <f t="shared" si="5"/>
        <v>51.991995256448263</v>
      </c>
      <c r="T7" s="33">
        <f t="shared" si="6"/>
        <v>13.305690440060697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v>1612</v>
      </c>
      <c r="C8" s="30">
        <f t="shared" si="0"/>
        <v>95.27186761229315</v>
      </c>
      <c r="D8" s="29">
        <v>1612</v>
      </c>
      <c r="E8" s="30">
        <f t="shared" si="1"/>
        <v>95.27186761229315</v>
      </c>
      <c r="F8" s="29">
        <v>182</v>
      </c>
      <c r="G8" s="30">
        <f t="shared" si="2"/>
        <v>45.5</v>
      </c>
      <c r="H8" s="34"/>
      <c r="I8" s="29" t="e">
        <v>#DIV/0!</v>
      </c>
      <c r="J8" s="29">
        <v>20284</v>
      </c>
      <c r="K8" s="30">
        <f t="shared" si="3"/>
        <v>62.412307692307692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4"/>
        <v>2718.82</v>
      </c>
      <c r="S8" s="30">
        <f t="shared" si="5"/>
        <v>59.92550143266476</v>
      </c>
      <c r="T8" s="33">
        <f t="shared" si="6"/>
        <v>16.202741358760431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1714</v>
      </c>
      <c r="C9" s="30">
        <f t="shared" si="0"/>
        <v>70.943708609271525</v>
      </c>
      <c r="D9" s="51">
        <v>1535</v>
      </c>
      <c r="E9" s="30">
        <f t="shared" si="1"/>
        <v>72.576832151300238</v>
      </c>
      <c r="F9" s="51">
        <v>233</v>
      </c>
      <c r="G9" s="30">
        <f t="shared" si="2"/>
        <v>58.25</v>
      </c>
      <c r="H9" s="52"/>
      <c r="I9" s="29" t="e">
        <v>#DIV/0!</v>
      </c>
      <c r="J9" s="51">
        <v>25723</v>
      </c>
      <c r="K9" s="30">
        <f t="shared" si="3"/>
        <v>71.452777777777783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4"/>
        <v>3448.84</v>
      </c>
      <c r="S9" s="30">
        <f t="shared" si="5"/>
        <v>70.012992285830293</v>
      </c>
      <c r="T9" s="33">
        <f t="shared" si="6"/>
        <v>16.501626794258375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v>3545</v>
      </c>
      <c r="C10" s="30">
        <f t="shared" si="0"/>
        <v>92.317708333333343</v>
      </c>
      <c r="D10" s="29">
        <v>3545</v>
      </c>
      <c r="E10" s="30">
        <f t="shared" si="1"/>
        <v>94.786096256684488</v>
      </c>
      <c r="F10" s="29">
        <v>161</v>
      </c>
      <c r="G10" s="30">
        <f t="shared" si="2"/>
        <v>10.733333333333334</v>
      </c>
      <c r="H10" s="34"/>
      <c r="I10" s="29" t="e">
        <v>#DIV/0!</v>
      </c>
      <c r="J10" s="29">
        <v>53195</v>
      </c>
      <c r="K10" s="30">
        <f t="shared" si="3"/>
        <v>102.14093701996927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4"/>
        <v>6987.8</v>
      </c>
      <c r="S10" s="30">
        <f t="shared" si="5"/>
        <v>93.853923227764795</v>
      </c>
      <c r="T10" s="33">
        <f t="shared" si="6"/>
        <v>16.149295123642247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v>620</v>
      </c>
      <c r="C11" s="30">
        <f t="shared" si="0"/>
        <v>49.323786793953857</v>
      </c>
      <c r="D11" s="29">
        <v>640</v>
      </c>
      <c r="E11" s="30">
        <f t="shared" si="1"/>
        <v>57.866184448462931</v>
      </c>
      <c r="F11" s="29"/>
      <c r="G11" s="30">
        <f t="shared" si="2"/>
        <v>0</v>
      </c>
      <c r="H11" s="34"/>
      <c r="I11" s="29" t="e">
        <v>#DIV/0!</v>
      </c>
      <c r="J11" s="29">
        <v>6760</v>
      </c>
      <c r="K11" s="30">
        <f t="shared" si="3"/>
        <v>69.156010230179035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4"/>
        <v>878.80000000000007</v>
      </c>
      <c r="S11" s="30">
        <f t="shared" si="5"/>
        <v>62.514671883336305</v>
      </c>
      <c r="T11" s="33">
        <f t="shared" si="6"/>
        <v>13.709828393135727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v>3575</v>
      </c>
      <c r="C12" s="30">
        <f t="shared" si="0"/>
        <v>74.681428869855864</v>
      </c>
      <c r="D12" s="29">
        <v>3300</v>
      </c>
      <c r="E12" s="30">
        <f t="shared" si="1"/>
        <v>94.964028776978409</v>
      </c>
      <c r="F12" s="29">
        <v>1160</v>
      </c>
      <c r="G12" s="30">
        <f t="shared" si="2"/>
        <v>115.99999999999999</v>
      </c>
      <c r="H12" s="34"/>
      <c r="I12" s="29" t="e">
        <v>#DIV/0!</v>
      </c>
      <c r="J12" s="29">
        <v>36000</v>
      </c>
      <c r="K12" s="30">
        <f t="shared" si="3"/>
        <v>68.349325809844586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4"/>
        <v>5202</v>
      </c>
      <c r="S12" s="30">
        <f t="shared" si="5"/>
        <v>69.201500882378994</v>
      </c>
      <c r="T12" s="33">
        <f t="shared" si="6"/>
        <v>16.080370942812984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2517</v>
      </c>
      <c r="C13" s="30">
        <f t="shared" si="0"/>
        <v>82.174338883447589</v>
      </c>
      <c r="D13" s="29">
        <v>2427</v>
      </c>
      <c r="E13" s="30">
        <f t="shared" si="1"/>
        <v>147.98780487804879</v>
      </c>
      <c r="F13" s="29">
        <v>592</v>
      </c>
      <c r="G13" s="30">
        <f t="shared" si="2"/>
        <v>54.461821527138909</v>
      </c>
      <c r="H13" s="34"/>
      <c r="I13" s="29" t="e">
        <v>#DIV/0!</v>
      </c>
      <c r="J13" s="29">
        <v>29850</v>
      </c>
      <c r="K13" s="30">
        <f t="shared" si="3"/>
        <v>62.758867186678721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4"/>
        <v>4146.8999999999996</v>
      </c>
      <c r="S13" s="30">
        <f t="shared" si="5"/>
        <v>60.166793861010916</v>
      </c>
      <c r="T13" s="33">
        <f t="shared" si="6"/>
        <v>13.654593348699374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v>990</v>
      </c>
      <c r="C14" s="30">
        <f t="shared" si="0"/>
        <v>60.182370820668694</v>
      </c>
      <c r="D14" s="29">
        <v>874</v>
      </c>
      <c r="E14" s="30">
        <f t="shared" si="1"/>
        <v>60.192837465564743</v>
      </c>
      <c r="F14" s="34"/>
      <c r="G14" s="30">
        <f t="shared" si="2"/>
        <v>0</v>
      </c>
      <c r="H14" s="34"/>
      <c r="I14" s="29" t="e">
        <v>#DIV/0!</v>
      </c>
      <c r="J14" s="29">
        <v>11284</v>
      </c>
      <c r="K14" s="30">
        <f t="shared" si="3"/>
        <v>72.8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4"/>
        <v>1466.92</v>
      </c>
      <c r="S14" s="30">
        <f t="shared" si="5"/>
        <v>69.6874109263658</v>
      </c>
      <c r="T14" s="33">
        <f t="shared" si="6"/>
        <v>13.421043000914914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v>2010</v>
      </c>
      <c r="C15" s="30">
        <f t="shared" si="0"/>
        <v>91.948764867337601</v>
      </c>
      <c r="D15" s="29">
        <v>1890</v>
      </c>
      <c r="E15" s="30">
        <f t="shared" si="1"/>
        <v>92.829076620825148</v>
      </c>
      <c r="F15" s="29">
        <v>320</v>
      </c>
      <c r="G15" s="30">
        <f t="shared" si="2"/>
        <v>37.647058823529413</v>
      </c>
      <c r="H15" s="29"/>
      <c r="I15" s="29" t="e">
        <v>#DIV/0!</v>
      </c>
      <c r="J15" s="29">
        <v>20756</v>
      </c>
      <c r="K15" s="30">
        <f t="shared" si="3"/>
        <v>103.78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4"/>
        <v>2842.28</v>
      </c>
      <c r="S15" s="30">
        <f t="shared" si="5"/>
        <v>92.5673343103729</v>
      </c>
      <c r="T15" s="33">
        <f t="shared" si="6"/>
        <v>17.864739157762415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92</v>
      </c>
      <c r="C16" s="30">
        <f t="shared" si="0"/>
        <v>46.231155778894475</v>
      </c>
      <c r="D16" s="29">
        <v>24</v>
      </c>
      <c r="E16" s="30">
        <f t="shared" si="1"/>
        <v>100</v>
      </c>
      <c r="F16" s="29"/>
      <c r="G16" s="30" t="e">
        <f t="shared" si="2"/>
        <v>#DIV/0!</v>
      </c>
      <c r="H16" s="123">
        <v>215</v>
      </c>
      <c r="I16" s="29">
        <f>H16/AA16*100</f>
        <v>61.428571428571431</v>
      </c>
      <c r="J16" s="29"/>
      <c r="K16" s="30" t="e">
        <f t="shared" si="3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4"/>
        <v>135.44999999999999</v>
      </c>
      <c r="S16" s="30" t="e">
        <f t="shared" si="5"/>
        <v>#DIV/0!</v>
      </c>
      <c r="T16" s="33" t="e">
        <f t="shared" si="6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v>7572</v>
      </c>
      <c r="C17" s="30">
        <f t="shared" si="0"/>
        <v>100</v>
      </c>
      <c r="D17" s="29">
        <v>7572</v>
      </c>
      <c r="E17" s="30">
        <f t="shared" si="1"/>
        <v>100</v>
      </c>
      <c r="F17" s="29">
        <v>1247</v>
      </c>
      <c r="G17" s="30">
        <f t="shared" si="2"/>
        <v>69.277777777777786</v>
      </c>
      <c r="H17" s="124"/>
      <c r="I17" s="122" t="e">
        <v>#DIV/0!</v>
      </c>
      <c r="J17" s="29">
        <v>82455</v>
      </c>
      <c r="K17" s="30">
        <f t="shared" si="3"/>
        <v>82.454999999999998</v>
      </c>
      <c r="L17" s="29">
        <v>14</v>
      </c>
      <c r="M17" s="29">
        <v>0</v>
      </c>
      <c r="N17" s="34"/>
      <c r="O17" s="112"/>
      <c r="P17" s="30" t="e">
        <v>#DIV/0!</v>
      </c>
      <c r="Q17" s="29"/>
      <c r="R17" s="30">
        <f t="shared" si="4"/>
        <v>11283.38</v>
      </c>
      <c r="S17" s="30">
        <f t="shared" si="5"/>
        <v>79.984263131778548</v>
      </c>
      <c r="T17" s="33">
        <f t="shared" si="6"/>
        <v>18.335034124146894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v>1350</v>
      </c>
      <c r="C18" s="30">
        <f t="shared" si="0"/>
        <v>100</v>
      </c>
      <c r="D18" s="29">
        <v>1350</v>
      </c>
      <c r="E18" s="30">
        <f t="shared" si="1"/>
        <v>100</v>
      </c>
      <c r="F18" s="29">
        <v>600</v>
      </c>
      <c r="G18" s="30">
        <f t="shared" si="2"/>
        <v>109.09090909090908</v>
      </c>
      <c r="H18" s="124"/>
      <c r="I18" s="122" t="e">
        <v>#DIV/0!</v>
      </c>
      <c r="J18" s="29">
        <v>16563</v>
      </c>
      <c r="K18" s="30">
        <f t="shared" si="3"/>
        <v>97.42941176470589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4"/>
        <v>2423.19</v>
      </c>
      <c r="S18" s="30">
        <f t="shared" si="5"/>
        <v>98.603865717192278</v>
      </c>
      <c r="T18" s="33">
        <f t="shared" si="6"/>
        <v>16.992917251051892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v>160</v>
      </c>
      <c r="C19" s="30">
        <f t="shared" si="0"/>
        <v>93.023255813953483</v>
      </c>
      <c r="D19" s="29">
        <v>160</v>
      </c>
      <c r="E19" s="30">
        <f t="shared" si="1"/>
        <v>93.023255813953483</v>
      </c>
      <c r="F19" s="29">
        <v>100</v>
      </c>
      <c r="G19" s="30">
        <f t="shared" si="2"/>
        <v>40</v>
      </c>
      <c r="H19" s="124"/>
      <c r="I19" s="122" t="e">
        <v>#DIV/0!</v>
      </c>
      <c r="J19" s="29">
        <v>950</v>
      </c>
      <c r="K19" s="30">
        <f t="shared" si="3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4"/>
        <v>168.5</v>
      </c>
      <c r="S19" s="30">
        <f t="shared" si="5"/>
        <v>40.456182472989191</v>
      </c>
      <c r="T19" s="33">
        <f t="shared" si="6"/>
        <v>15.601851851851851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v>50</v>
      </c>
      <c r="C20" s="30">
        <f t="shared" si="0"/>
        <v>37.313432835820898</v>
      </c>
      <c r="D20" s="29">
        <v>50</v>
      </c>
      <c r="E20" s="30">
        <f t="shared" si="1"/>
        <v>37.313432835820898</v>
      </c>
      <c r="F20" s="29">
        <v>50</v>
      </c>
      <c r="G20" s="30">
        <f t="shared" si="2"/>
        <v>29.411764705882355</v>
      </c>
      <c r="H20" s="124"/>
      <c r="I20" s="122" t="e">
        <v>#DIV/0!</v>
      </c>
      <c r="J20" s="29"/>
      <c r="K20" s="30" t="e">
        <f t="shared" si="3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4"/>
        <v>22.5</v>
      </c>
      <c r="S20" s="30">
        <f t="shared" si="5"/>
        <v>29.411764705882355</v>
      </c>
      <c r="T20" s="33">
        <f t="shared" si="6"/>
        <v>6.0810810810810807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v>385</v>
      </c>
      <c r="C21" s="30">
        <f t="shared" si="0"/>
        <v>30.148786217697733</v>
      </c>
      <c r="D21" s="29">
        <v>385</v>
      </c>
      <c r="E21" s="30">
        <f t="shared" si="1"/>
        <v>30.148786217697733</v>
      </c>
      <c r="F21" s="29"/>
      <c r="G21" s="30" t="e">
        <f t="shared" si="2"/>
        <v>#DIV/0!</v>
      </c>
      <c r="H21" s="124"/>
      <c r="I21" s="122" t="e">
        <v>#DIV/0!</v>
      </c>
      <c r="J21" s="29">
        <v>3594</v>
      </c>
      <c r="K21" s="30" t="e">
        <f t="shared" si="3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4"/>
        <v>467.22</v>
      </c>
      <c r="S21" s="30" t="e">
        <f t="shared" si="5"/>
        <v>#DIV/0!</v>
      </c>
      <c r="T21" s="33">
        <f t="shared" si="6"/>
        <v>5.0729641693811081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ref="B22:B25" si="7">SUM(D22)</f>
        <v>0</v>
      </c>
      <c r="C22" s="30" t="e">
        <f t="shared" si="0"/>
        <v>#DIV/0!</v>
      </c>
      <c r="D22" s="29"/>
      <c r="E22" s="30" t="e">
        <f t="shared" si="1"/>
        <v>#DIV/0!</v>
      </c>
      <c r="F22" s="29"/>
      <c r="G22" s="30" t="e">
        <f t="shared" si="2"/>
        <v>#DIV/0!</v>
      </c>
      <c r="H22" s="63"/>
      <c r="I22" s="29" t="e">
        <v>#DIV/0!</v>
      </c>
      <c r="J22" s="29"/>
      <c r="K22" s="30" t="e">
        <f t="shared" si="3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4"/>
        <v>0</v>
      </c>
      <c r="S22" s="30" t="e">
        <f t="shared" si="5"/>
        <v>#DIV/0!</v>
      </c>
      <c r="T22" s="33" t="e">
        <f t="shared" si="6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7"/>
        <v>0</v>
      </c>
      <c r="C23" s="30" t="e">
        <f t="shared" si="0"/>
        <v>#DIV/0!</v>
      </c>
      <c r="D23" s="29"/>
      <c r="E23" s="30" t="e">
        <f t="shared" si="1"/>
        <v>#DIV/0!</v>
      </c>
      <c r="F23" s="29"/>
      <c r="G23" s="30" t="e">
        <f t="shared" si="2"/>
        <v>#DIV/0!</v>
      </c>
      <c r="H23" s="124"/>
      <c r="I23" s="122" t="e">
        <v>#DIV/0!</v>
      </c>
      <c r="J23" s="29"/>
      <c r="K23" s="30" t="e">
        <f t="shared" si="3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4"/>
        <v>0</v>
      </c>
      <c r="S23" s="30" t="e">
        <f t="shared" si="5"/>
        <v>#DIV/0!</v>
      </c>
      <c r="T23" s="33" t="e">
        <f t="shared" si="6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7"/>
        <v>0</v>
      </c>
      <c r="C24" s="30" t="e">
        <f t="shared" si="0"/>
        <v>#DIV/0!</v>
      </c>
      <c r="D24" s="29"/>
      <c r="E24" s="30" t="e">
        <f t="shared" si="1"/>
        <v>#DIV/0!</v>
      </c>
      <c r="F24" s="29"/>
      <c r="G24" s="30" t="e">
        <f t="shared" si="2"/>
        <v>#DIV/0!</v>
      </c>
      <c r="H24" s="124"/>
      <c r="I24" s="122" t="e">
        <v>#DIV/0!</v>
      </c>
      <c r="J24" s="29"/>
      <c r="K24" s="30" t="e">
        <f t="shared" si="3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4"/>
        <v>0</v>
      </c>
      <c r="S24" s="30" t="e">
        <f t="shared" si="5"/>
        <v>#DIV/0!</v>
      </c>
      <c r="T24" s="33" t="e">
        <f t="shared" si="6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7"/>
        <v>0</v>
      </c>
      <c r="C25" s="30" t="e">
        <f t="shared" si="0"/>
        <v>#DIV/0!</v>
      </c>
      <c r="D25" s="29"/>
      <c r="E25" s="30" t="e">
        <f t="shared" si="1"/>
        <v>#DIV/0!</v>
      </c>
      <c r="F25" s="29"/>
      <c r="G25" s="30" t="e">
        <f t="shared" si="2"/>
        <v>#DIV/0!</v>
      </c>
      <c r="H25" s="32"/>
      <c r="I25" s="29" t="e">
        <v>#DIV/0!</v>
      </c>
      <c r="J25" s="29"/>
      <c r="K25" s="30" t="e">
        <f t="shared" si="3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4"/>
        <v>0</v>
      </c>
      <c r="S25" s="30" t="e">
        <f t="shared" si="5"/>
        <v>#DIV/0!</v>
      </c>
      <c r="T25" s="33" t="e">
        <f t="shared" si="6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30624</v>
      </c>
      <c r="C26" s="30">
        <f t="shared" si="0"/>
        <v>83.208346918813163</v>
      </c>
      <c r="D26" s="71">
        <f>SUM(D5:D25)</f>
        <v>29299</v>
      </c>
      <c r="E26" s="70">
        <f>D26/W26*100</f>
        <v>92.589432435848821</v>
      </c>
      <c r="F26" s="71">
        <f>SUM(F5:F25)</f>
        <v>5531</v>
      </c>
      <c r="G26" s="30">
        <f t="shared" si="2"/>
        <v>51.417681509714605</v>
      </c>
      <c r="H26" s="71">
        <f>SUM(H16:H25)</f>
        <v>215</v>
      </c>
      <c r="I26" s="70">
        <v>0</v>
      </c>
      <c r="J26" s="71">
        <f>SUM(J5:J25)</f>
        <v>343199</v>
      </c>
      <c r="K26" s="30">
        <f t="shared" si="3"/>
        <v>74.190976604265643</v>
      </c>
      <c r="L26" s="71">
        <f>SUM(L5:L25)</f>
        <v>14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47243.349999999991</v>
      </c>
      <c r="S26" s="30">
        <f t="shared" si="5"/>
        <v>71.036042852446386</v>
      </c>
      <c r="T26" s="33">
        <f t="shared" si="6"/>
        <v>14.92397965630528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35294</v>
      </c>
      <c r="C27" s="29">
        <v>93.842063281042272</v>
      </c>
      <c r="D27" s="64">
        <v>31062</v>
      </c>
      <c r="E27" s="29">
        <v>95.590090783197411</v>
      </c>
      <c r="F27" s="64">
        <v>11164</v>
      </c>
      <c r="G27" s="29">
        <v>93.149770546516478</v>
      </c>
      <c r="H27" s="64">
        <v>140</v>
      </c>
      <c r="I27" s="29">
        <v>46.666666666666664</v>
      </c>
      <c r="J27" s="64">
        <v>335181</v>
      </c>
      <c r="K27" s="29">
        <v>68.60983517968117</v>
      </c>
      <c r="L27" s="64">
        <v>45</v>
      </c>
      <c r="M27" s="29">
        <v>0.57397959183673475</v>
      </c>
      <c r="N27" s="64">
        <v>0</v>
      </c>
      <c r="O27" s="115">
        <v>0</v>
      </c>
      <c r="P27" s="29">
        <v>0</v>
      </c>
      <c r="Q27" s="64"/>
      <c r="R27" s="64">
        <v>48695.43</v>
      </c>
      <c r="S27" s="30">
        <v>139.71781239330096</v>
      </c>
      <c r="T27" s="85">
        <v>14.472443308467323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-4670</v>
      </c>
      <c r="C28" s="29"/>
      <c r="D28" s="29">
        <f>D26-D27</f>
        <v>-1763</v>
      </c>
      <c r="E28" s="29"/>
      <c r="F28" s="29">
        <f>F26-F27</f>
        <v>-5633</v>
      </c>
      <c r="G28" s="29">
        <v>6.0189269191117001E-2</v>
      </c>
      <c r="H28" s="29">
        <f>H26-H27</f>
        <v>75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-1452.080000000009</v>
      </c>
      <c r="S28" s="29"/>
      <c r="T28" s="91">
        <f>T26-T27</f>
        <v>0.4515363478379566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86.76828922763076</v>
      </c>
      <c r="C29" s="29"/>
      <c r="D29" s="29">
        <f>D26/D27*100</f>
        <v>94.324254716373702</v>
      </c>
      <c r="E29" s="29"/>
      <c r="F29" s="29">
        <f>F26/F27*100</f>
        <v>49.543174489430314</v>
      </c>
      <c r="G29" s="29"/>
      <c r="H29" s="29">
        <f>H26/H27*100</f>
        <v>153.57142857142858</v>
      </c>
      <c r="I29" s="29"/>
      <c r="J29" s="95">
        <f>J26/J27*100</f>
        <v>102.39214036595152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97.018036394791025</v>
      </c>
      <c r="S29" s="29"/>
      <c r="T29" s="96">
        <f>T26/T27*100</f>
        <v>103.11997316703101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tabSelected="1" workbookViewId="0">
      <selection activeCell="U30" sqref="U30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98</v>
      </c>
      <c r="F1" s="5"/>
      <c r="G1" s="7"/>
      <c r="H1" s="8"/>
      <c r="I1" s="8"/>
      <c r="J1" s="9"/>
      <c r="K1" s="10"/>
      <c r="L1" s="10"/>
      <c r="M1" s="10"/>
      <c r="N1" s="361" t="s">
        <v>1</v>
      </c>
      <c r="O1" s="361"/>
      <c r="P1" s="361"/>
      <c r="Q1" s="361"/>
      <c r="R1" s="361"/>
      <c r="S1" s="361"/>
      <c r="T1" s="361"/>
      <c r="U1" s="11"/>
      <c r="W1" s="9"/>
      <c r="X1" s="9"/>
      <c r="Y1" s="9"/>
      <c r="AR1" s="1"/>
    </row>
    <row r="2" spans="1:53" ht="12.75" customHeight="1" thickBot="1" x14ac:dyDescent="0.3">
      <c r="A2" s="352" t="s">
        <v>2</v>
      </c>
      <c r="B2" s="356" t="s">
        <v>3</v>
      </c>
      <c r="C2" s="333"/>
      <c r="D2" s="333"/>
      <c r="E2" s="356"/>
      <c r="F2" s="359" t="s">
        <v>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62" t="s">
        <v>5</v>
      </c>
      <c r="U2" s="348" t="s">
        <v>2</v>
      </c>
      <c r="V2" s="351" t="s">
        <v>6</v>
      </c>
      <c r="W2" s="351" t="s">
        <v>7</v>
      </c>
      <c r="X2" s="351" t="s">
        <v>8</v>
      </c>
      <c r="Y2" s="351" t="s">
        <v>9</v>
      </c>
      <c r="Z2" s="331" t="s">
        <v>10</v>
      </c>
      <c r="AA2" s="333"/>
      <c r="AB2" s="333"/>
      <c r="AC2" s="333"/>
      <c r="AD2" s="333"/>
      <c r="AE2" s="333"/>
      <c r="AF2" s="333"/>
      <c r="AG2" s="337" t="s">
        <v>11</v>
      </c>
      <c r="AH2" s="340" t="s">
        <v>12</v>
      </c>
      <c r="AI2" s="345" t="s">
        <v>12</v>
      </c>
      <c r="AJ2" s="345" t="s">
        <v>12</v>
      </c>
      <c r="AK2" s="345" t="s">
        <v>12</v>
      </c>
      <c r="AL2" s="345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53"/>
      <c r="B3" s="357"/>
      <c r="C3" s="357"/>
      <c r="D3" s="357"/>
      <c r="E3" s="341"/>
      <c r="F3" s="36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38"/>
      <c r="U3" s="366"/>
      <c r="V3" s="346"/>
      <c r="W3" s="346"/>
      <c r="X3" s="346"/>
      <c r="Y3" s="346"/>
      <c r="Z3" s="334"/>
      <c r="AA3" s="336"/>
      <c r="AB3" s="336"/>
      <c r="AC3" s="336"/>
      <c r="AD3" s="336"/>
      <c r="AE3" s="336"/>
      <c r="AF3" s="336"/>
      <c r="AG3" s="338"/>
      <c r="AH3" s="341"/>
      <c r="AI3" s="346"/>
      <c r="AJ3" s="346"/>
      <c r="AK3" s="346"/>
      <c r="AL3" s="346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5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68"/>
      <c r="U4" s="366"/>
      <c r="V4" s="365"/>
      <c r="W4" s="365"/>
      <c r="X4" s="365"/>
      <c r="Y4" s="365"/>
      <c r="Z4" s="329" t="s">
        <v>25</v>
      </c>
      <c r="AA4" s="330" t="s">
        <v>26</v>
      </c>
      <c r="AB4" s="330" t="s">
        <v>27</v>
      </c>
      <c r="AC4" s="330" t="s">
        <v>28</v>
      </c>
      <c r="AD4" s="330" t="s">
        <v>23</v>
      </c>
      <c r="AE4" s="330" t="s">
        <v>29</v>
      </c>
      <c r="AF4" s="26" t="s">
        <v>30</v>
      </c>
      <c r="AG4" s="339"/>
      <c r="AH4" s="342"/>
      <c r="AI4" s="365"/>
      <c r="AJ4" s="365"/>
      <c r="AK4" s="365"/>
      <c r="AL4" s="365"/>
      <c r="AM4" s="14"/>
      <c r="AN4" s="328"/>
      <c r="AO4" s="3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1730</v>
      </c>
      <c r="C5" s="30">
        <f>B5/V5*100</f>
        <v>99.769319492502888</v>
      </c>
      <c r="D5" s="31">
        <v>1675</v>
      </c>
      <c r="E5" s="30">
        <f>D5/W5*100</f>
        <v>109.19165580182528</v>
      </c>
      <c r="F5" s="30">
        <v>452</v>
      </c>
      <c r="G5" s="30">
        <f>F5/Z5*100</f>
        <v>60.266666666666666</v>
      </c>
      <c r="H5" s="32"/>
      <c r="I5" s="29" t="e">
        <v>#DIV/0!</v>
      </c>
      <c r="J5" s="30">
        <v>10839</v>
      </c>
      <c r="K5" s="30">
        <f>J5/AB5*100</f>
        <v>43.356000000000002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1612.47</v>
      </c>
      <c r="S5" s="30">
        <f>R5/AF5*100</f>
        <v>43.096886275557935</v>
      </c>
      <c r="T5" s="33">
        <f>R5/AG5*10</f>
        <v>9.0385089686098645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v>1610</v>
      </c>
      <c r="C6" s="30">
        <f t="shared" ref="C6:C26" si="0">B6/V6*100</f>
        <v>77.292366778684581</v>
      </c>
      <c r="D6" s="46">
        <v>1590</v>
      </c>
      <c r="E6" s="30">
        <f t="shared" ref="E6:E25" si="1">D6/W6*100</f>
        <v>88.431590656284769</v>
      </c>
      <c r="F6" s="29">
        <v>211</v>
      </c>
      <c r="G6" s="30">
        <f t="shared" ref="G6:G26" si="2">F6/Z6*100</f>
        <v>30.142857142857142</v>
      </c>
      <c r="H6" s="34"/>
      <c r="I6" s="29" t="e">
        <v>#DIV/0!</v>
      </c>
      <c r="J6" s="29">
        <v>14030</v>
      </c>
      <c r="K6" s="30">
        <f t="shared" ref="K6:K26" si="3">J6/AB6*100</f>
        <v>46.766666666666666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4">F6*0.45+H6*0.63+J6*0.13+L6*0.22+N6*0.32+Q6*0.35</f>
        <v>1918.8500000000001</v>
      </c>
      <c r="S6" s="30">
        <f t="shared" ref="S6:S26" si="5">R6/AF6*100</f>
        <v>43.266065388951525</v>
      </c>
      <c r="T6" s="33">
        <f t="shared" ref="T6:T26" si="6">R6/AG6*10</f>
        <v>8.6590703971119147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64" t="s">
        <v>31</v>
      </c>
      <c r="AO6" s="344"/>
      <c r="AP6" s="344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1112</v>
      </c>
      <c r="C7" s="30">
        <f t="shared" si="0"/>
        <v>72.632266492488569</v>
      </c>
      <c r="D7" s="46">
        <v>670</v>
      </c>
      <c r="E7" s="30">
        <f t="shared" si="1"/>
        <v>101.36157337367624</v>
      </c>
      <c r="F7" s="29">
        <v>223</v>
      </c>
      <c r="G7" s="30">
        <f t="shared" si="2"/>
        <v>27.875</v>
      </c>
      <c r="H7" s="34"/>
      <c r="I7" s="29" t="e">
        <v>#DIV/0!</v>
      </c>
      <c r="J7" s="29">
        <v>13739</v>
      </c>
      <c r="K7" s="30">
        <f t="shared" si="3"/>
        <v>61.062222222222218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4"/>
        <v>1886.42</v>
      </c>
      <c r="S7" s="30">
        <f t="shared" si="5"/>
        <v>55.927067892084203</v>
      </c>
      <c r="T7" s="33">
        <f t="shared" si="6"/>
        <v>14.312746585735965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v>1637</v>
      </c>
      <c r="C8" s="30">
        <f t="shared" si="0"/>
        <v>96.749408983451531</v>
      </c>
      <c r="D8" s="29">
        <v>1637</v>
      </c>
      <c r="E8" s="30">
        <f t="shared" si="1"/>
        <v>96.749408983451531</v>
      </c>
      <c r="F8" s="29">
        <v>182</v>
      </c>
      <c r="G8" s="30">
        <f t="shared" si="2"/>
        <v>45.5</v>
      </c>
      <c r="H8" s="34"/>
      <c r="I8" s="29" t="e">
        <v>#DIV/0!</v>
      </c>
      <c r="J8" s="29">
        <v>20284</v>
      </c>
      <c r="K8" s="30">
        <f t="shared" si="3"/>
        <v>62.412307692307692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4"/>
        <v>2718.82</v>
      </c>
      <c r="S8" s="30">
        <f t="shared" si="5"/>
        <v>59.92550143266476</v>
      </c>
      <c r="T8" s="33">
        <f t="shared" si="6"/>
        <v>16.202741358760431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1777</v>
      </c>
      <c r="C9" s="30">
        <f t="shared" si="0"/>
        <v>73.55132450331125</v>
      </c>
      <c r="D9" s="51">
        <v>1535</v>
      </c>
      <c r="E9" s="30">
        <f t="shared" si="1"/>
        <v>72.576832151300238</v>
      </c>
      <c r="F9" s="51">
        <v>273</v>
      </c>
      <c r="G9" s="30">
        <f t="shared" si="2"/>
        <v>68.25</v>
      </c>
      <c r="H9" s="52"/>
      <c r="I9" s="29" t="e">
        <v>#DIV/0!</v>
      </c>
      <c r="J9" s="51">
        <v>26936</v>
      </c>
      <c r="K9" s="30">
        <f t="shared" si="3"/>
        <v>74.822222222222223</v>
      </c>
      <c r="L9" s="51">
        <v>17</v>
      </c>
      <c r="M9" s="29">
        <v>0</v>
      </c>
      <c r="N9" s="52"/>
      <c r="O9" s="113"/>
      <c r="P9" s="30" t="e">
        <v>#DIV/0!</v>
      </c>
      <c r="Q9" s="51"/>
      <c r="R9" s="30">
        <f t="shared" si="4"/>
        <v>3628.27</v>
      </c>
      <c r="S9" s="30">
        <f t="shared" si="5"/>
        <v>73.655501421031261</v>
      </c>
      <c r="T9" s="33">
        <f t="shared" si="6"/>
        <v>17.360143540669856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v>3565</v>
      </c>
      <c r="C10" s="30">
        <f t="shared" si="0"/>
        <v>92.838541666666657</v>
      </c>
      <c r="D10" s="29">
        <v>3565</v>
      </c>
      <c r="E10" s="30">
        <f t="shared" si="1"/>
        <v>95.320855614973269</v>
      </c>
      <c r="F10" s="29">
        <v>195</v>
      </c>
      <c r="G10" s="30">
        <f t="shared" si="2"/>
        <v>13</v>
      </c>
      <c r="H10" s="34"/>
      <c r="I10" s="29" t="e">
        <v>#DIV/0!</v>
      </c>
      <c r="J10" s="29">
        <v>55439</v>
      </c>
      <c r="K10" s="30">
        <f t="shared" si="3"/>
        <v>106.44969278033794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4"/>
        <v>7294.8200000000006</v>
      </c>
      <c r="S10" s="30">
        <f t="shared" si="5"/>
        <v>97.977543181024529</v>
      </c>
      <c r="T10" s="33">
        <f t="shared" si="6"/>
        <v>16.858839842847239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v>700</v>
      </c>
      <c r="C11" s="30">
        <f t="shared" si="0"/>
        <v>55.688146380270489</v>
      </c>
      <c r="D11" s="29">
        <v>700</v>
      </c>
      <c r="E11" s="30">
        <f t="shared" si="1"/>
        <v>63.291139240506332</v>
      </c>
      <c r="F11" s="29"/>
      <c r="G11" s="30">
        <f t="shared" si="2"/>
        <v>0</v>
      </c>
      <c r="H11" s="34"/>
      <c r="I11" s="29" t="e">
        <v>#DIV/0!</v>
      </c>
      <c r="J11" s="29">
        <v>7392</v>
      </c>
      <c r="K11" s="30">
        <f t="shared" si="3"/>
        <v>75.621483375959073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4"/>
        <v>960.96</v>
      </c>
      <c r="S11" s="30">
        <f t="shared" si="5"/>
        <v>68.359238840476621</v>
      </c>
      <c r="T11" s="33">
        <f t="shared" si="6"/>
        <v>14.991575663026522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v>3575</v>
      </c>
      <c r="C12" s="30">
        <f t="shared" si="0"/>
        <v>74.681428869855864</v>
      </c>
      <c r="D12" s="29">
        <v>3300</v>
      </c>
      <c r="E12" s="30">
        <f t="shared" si="1"/>
        <v>94.964028776978409</v>
      </c>
      <c r="F12" s="29">
        <v>1160</v>
      </c>
      <c r="G12" s="30">
        <f t="shared" si="2"/>
        <v>115.99999999999999</v>
      </c>
      <c r="H12" s="34"/>
      <c r="I12" s="29" t="e">
        <v>#DIV/0!</v>
      </c>
      <c r="J12" s="29">
        <v>37000</v>
      </c>
      <c r="K12" s="30">
        <f t="shared" si="3"/>
        <v>70.247918193451369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4"/>
        <v>5332</v>
      </c>
      <c r="S12" s="30">
        <f t="shared" si="5"/>
        <v>70.930873261215837</v>
      </c>
      <c r="T12" s="33">
        <f t="shared" si="6"/>
        <v>16.482225656877898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2517</v>
      </c>
      <c r="C13" s="30">
        <f t="shared" si="0"/>
        <v>82.174338883447589</v>
      </c>
      <c r="D13" s="29">
        <v>2427</v>
      </c>
      <c r="E13" s="30">
        <f t="shared" si="1"/>
        <v>147.98780487804879</v>
      </c>
      <c r="F13" s="29">
        <v>821</v>
      </c>
      <c r="G13" s="30">
        <f t="shared" si="2"/>
        <v>75.528978840846364</v>
      </c>
      <c r="H13" s="34"/>
      <c r="I13" s="29" t="e">
        <v>#DIV/0!</v>
      </c>
      <c r="J13" s="29">
        <v>30000</v>
      </c>
      <c r="K13" s="30">
        <f t="shared" si="3"/>
        <v>63.074238378571579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4"/>
        <v>4269.45</v>
      </c>
      <c r="S13" s="30">
        <f t="shared" si="5"/>
        <v>61.944854722779198</v>
      </c>
      <c r="T13" s="33">
        <f t="shared" si="6"/>
        <v>14.058116562397103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v>1067</v>
      </c>
      <c r="C14" s="30">
        <f t="shared" si="0"/>
        <v>64.863221884498472</v>
      </c>
      <c r="D14" s="29">
        <v>886</v>
      </c>
      <c r="E14" s="30">
        <f t="shared" si="1"/>
        <v>61.019283746556475</v>
      </c>
      <c r="F14" s="34">
        <v>12</v>
      </c>
      <c r="G14" s="30">
        <f t="shared" si="2"/>
        <v>6</v>
      </c>
      <c r="H14" s="34"/>
      <c r="I14" s="29" t="e">
        <v>#DIV/0!</v>
      </c>
      <c r="J14" s="29">
        <v>12318</v>
      </c>
      <c r="K14" s="30">
        <f t="shared" si="3"/>
        <v>79.470967741935482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4"/>
        <v>1606.7400000000002</v>
      </c>
      <c r="S14" s="30">
        <f t="shared" si="5"/>
        <v>76.329691211401439</v>
      </c>
      <c r="T14" s="33">
        <f t="shared" si="6"/>
        <v>14.70027447392498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v>2090</v>
      </c>
      <c r="C15" s="30">
        <f t="shared" si="0"/>
        <v>95.608417200365963</v>
      </c>
      <c r="D15" s="29">
        <v>1940</v>
      </c>
      <c r="E15" s="30">
        <f t="shared" si="1"/>
        <v>95.284872298624762</v>
      </c>
      <c r="F15" s="29">
        <v>400</v>
      </c>
      <c r="G15" s="30">
        <f t="shared" si="2"/>
        <v>47.058823529411761</v>
      </c>
      <c r="H15" s="29"/>
      <c r="I15" s="29" t="e">
        <v>#DIV/0!</v>
      </c>
      <c r="J15" s="29">
        <v>22518</v>
      </c>
      <c r="K15" s="30">
        <f t="shared" si="3"/>
        <v>112.58999999999999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4"/>
        <v>3107.34</v>
      </c>
      <c r="S15" s="30">
        <f t="shared" si="5"/>
        <v>101.19980459208597</v>
      </c>
      <c r="T15" s="33">
        <f t="shared" si="6"/>
        <v>19.530735386549342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92</v>
      </c>
      <c r="C16" s="30">
        <f t="shared" si="0"/>
        <v>46.231155778894475</v>
      </c>
      <c r="D16" s="29">
        <v>24</v>
      </c>
      <c r="E16" s="30">
        <f t="shared" si="1"/>
        <v>100</v>
      </c>
      <c r="F16" s="29"/>
      <c r="G16" s="30" t="e">
        <f t="shared" si="2"/>
        <v>#DIV/0!</v>
      </c>
      <c r="H16" s="123">
        <v>215</v>
      </c>
      <c r="I16" s="29">
        <f>H16/AA16*100</f>
        <v>61.428571428571431</v>
      </c>
      <c r="J16" s="29"/>
      <c r="K16" s="30" t="e">
        <f t="shared" si="3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4"/>
        <v>135.44999999999999</v>
      </c>
      <c r="S16" s="30" t="e">
        <f t="shared" si="5"/>
        <v>#DIV/0!</v>
      </c>
      <c r="T16" s="33" t="e">
        <f t="shared" si="6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v>7572</v>
      </c>
      <c r="C17" s="30">
        <f t="shared" si="0"/>
        <v>100</v>
      </c>
      <c r="D17" s="29">
        <v>7572</v>
      </c>
      <c r="E17" s="30">
        <f t="shared" si="1"/>
        <v>100</v>
      </c>
      <c r="F17" s="29">
        <v>1301</v>
      </c>
      <c r="G17" s="30">
        <f t="shared" si="2"/>
        <v>72.277777777777771</v>
      </c>
      <c r="H17" s="124"/>
      <c r="I17" s="122" t="e">
        <v>#DIV/0!</v>
      </c>
      <c r="J17" s="29">
        <v>84562</v>
      </c>
      <c r="K17" s="30">
        <f t="shared" si="3"/>
        <v>84.561999999999998</v>
      </c>
      <c r="L17" s="29">
        <v>14</v>
      </c>
      <c r="M17" s="29">
        <v>0</v>
      </c>
      <c r="N17" s="34"/>
      <c r="O17" s="112"/>
      <c r="P17" s="30" t="e">
        <v>#DIV/0!</v>
      </c>
      <c r="Q17" s="29"/>
      <c r="R17" s="30">
        <f t="shared" si="4"/>
        <v>11581.59</v>
      </c>
      <c r="S17" s="30">
        <f t="shared" si="5"/>
        <v>82.098178209399592</v>
      </c>
      <c r="T17" s="33">
        <f t="shared" si="6"/>
        <v>18.819613259668508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v>1350</v>
      </c>
      <c r="C18" s="30">
        <f t="shared" si="0"/>
        <v>100</v>
      </c>
      <c r="D18" s="29">
        <v>1350</v>
      </c>
      <c r="E18" s="30">
        <f t="shared" si="1"/>
        <v>100</v>
      </c>
      <c r="F18" s="29">
        <v>600</v>
      </c>
      <c r="G18" s="30">
        <f t="shared" si="2"/>
        <v>109.09090909090908</v>
      </c>
      <c r="H18" s="124"/>
      <c r="I18" s="122" t="e">
        <v>#DIV/0!</v>
      </c>
      <c r="J18" s="29">
        <v>17133</v>
      </c>
      <c r="K18" s="30">
        <f t="shared" si="3"/>
        <v>100.78235294117648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4"/>
        <v>2497.29</v>
      </c>
      <c r="S18" s="30">
        <f t="shared" si="5"/>
        <v>101.61912512716175</v>
      </c>
      <c r="T18" s="33">
        <f t="shared" si="6"/>
        <v>17.512552594670407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v>160</v>
      </c>
      <c r="C19" s="30">
        <f t="shared" si="0"/>
        <v>93.023255813953483</v>
      </c>
      <c r="D19" s="29">
        <v>160</v>
      </c>
      <c r="E19" s="30">
        <f t="shared" si="1"/>
        <v>93.023255813953483</v>
      </c>
      <c r="F19" s="29">
        <v>150</v>
      </c>
      <c r="G19" s="30">
        <f t="shared" si="2"/>
        <v>60</v>
      </c>
      <c r="H19" s="124"/>
      <c r="I19" s="122" t="e">
        <v>#DIV/0!</v>
      </c>
      <c r="J19" s="29">
        <v>950</v>
      </c>
      <c r="K19" s="30">
        <f t="shared" si="3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4"/>
        <v>191</v>
      </c>
      <c r="S19" s="30">
        <f t="shared" si="5"/>
        <v>45.858343337334937</v>
      </c>
      <c r="T19" s="33">
        <f t="shared" si="6"/>
        <v>17.685185185185187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v>80</v>
      </c>
      <c r="C20" s="30">
        <f t="shared" si="0"/>
        <v>59.701492537313428</v>
      </c>
      <c r="D20" s="29">
        <v>80</v>
      </c>
      <c r="E20" s="30">
        <f t="shared" si="1"/>
        <v>59.701492537313428</v>
      </c>
      <c r="F20" s="29">
        <v>80</v>
      </c>
      <c r="G20" s="30">
        <f t="shared" si="2"/>
        <v>47.058823529411761</v>
      </c>
      <c r="H20" s="124"/>
      <c r="I20" s="122" t="e">
        <v>#DIV/0!</v>
      </c>
      <c r="J20" s="29"/>
      <c r="K20" s="30" t="e">
        <f t="shared" si="3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4"/>
        <v>36</v>
      </c>
      <c r="S20" s="30">
        <f t="shared" si="5"/>
        <v>47.058823529411761</v>
      </c>
      <c r="T20" s="33">
        <f t="shared" si="6"/>
        <v>9.7297297297297298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v>404</v>
      </c>
      <c r="C21" s="30">
        <f t="shared" si="0"/>
        <v>31.636648394675021</v>
      </c>
      <c r="D21" s="29">
        <v>404</v>
      </c>
      <c r="E21" s="30">
        <f t="shared" si="1"/>
        <v>31.636648394675021</v>
      </c>
      <c r="F21" s="29"/>
      <c r="G21" s="30" t="e">
        <f t="shared" si="2"/>
        <v>#DIV/0!</v>
      </c>
      <c r="H21" s="124"/>
      <c r="I21" s="122" t="e">
        <v>#DIV/0!</v>
      </c>
      <c r="J21" s="29">
        <v>3780</v>
      </c>
      <c r="K21" s="30" t="e">
        <f t="shared" si="3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4"/>
        <v>491.40000000000003</v>
      </c>
      <c r="S21" s="30" t="e">
        <f t="shared" si="5"/>
        <v>#DIV/0!</v>
      </c>
      <c r="T21" s="33">
        <f t="shared" si="6"/>
        <v>5.3355048859934859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ref="B22:B25" si="7">SUM(D22)</f>
        <v>0</v>
      </c>
      <c r="C22" s="30" t="e">
        <f t="shared" si="0"/>
        <v>#DIV/0!</v>
      </c>
      <c r="D22" s="29"/>
      <c r="E22" s="30" t="e">
        <f t="shared" si="1"/>
        <v>#DIV/0!</v>
      </c>
      <c r="F22" s="29"/>
      <c r="G22" s="30" t="e">
        <f t="shared" si="2"/>
        <v>#DIV/0!</v>
      </c>
      <c r="H22" s="63"/>
      <c r="I22" s="29" t="e">
        <v>#DIV/0!</v>
      </c>
      <c r="J22" s="29"/>
      <c r="K22" s="30" t="e">
        <f t="shared" si="3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4"/>
        <v>0</v>
      </c>
      <c r="S22" s="30" t="e">
        <f t="shared" si="5"/>
        <v>#DIV/0!</v>
      </c>
      <c r="T22" s="33" t="e">
        <f t="shared" si="6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7"/>
        <v>0</v>
      </c>
      <c r="C23" s="30" t="e">
        <f t="shared" si="0"/>
        <v>#DIV/0!</v>
      </c>
      <c r="D23" s="29"/>
      <c r="E23" s="30" t="e">
        <f t="shared" si="1"/>
        <v>#DIV/0!</v>
      </c>
      <c r="F23" s="29"/>
      <c r="G23" s="30" t="e">
        <f t="shared" si="2"/>
        <v>#DIV/0!</v>
      </c>
      <c r="H23" s="124"/>
      <c r="I23" s="122" t="e">
        <v>#DIV/0!</v>
      </c>
      <c r="J23" s="29"/>
      <c r="K23" s="30" t="e">
        <f t="shared" si="3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4"/>
        <v>0</v>
      </c>
      <c r="S23" s="30" t="e">
        <f t="shared" si="5"/>
        <v>#DIV/0!</v>
      </c>
      <c r="T23" s="33" t="e">
        <f t="shared" si="6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7"/>
        <v>0</v>
      </c>
      <c r="C24" s="30" t="e">
        <f t="shared" si="0"/>
        <v>#DIV/0!</v>
      </c>
      <c r="D24" s="29"/>
      <c r="E24" s="30" t="e">
        <f t="shared" si="1"/>
        <v>#DIV/0!</v>
      </c>
      <c r="F24" s="29"/>
      <c r="G24" s="30" t="e">
        <f t="shared" si="2"/>
        <v>#DIV/0!</v>
      </c>
      <c r="H24" s="124"/>
      <c r="I24" s="122" t="e">
        <v>#DIV/0!</v>
      </c>
      <c r="J24" s="29"/>
      <c r="K24" s="30" t="e">
        <f t="shared" si="3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4"/>
        <v>0</v>
      </c>
      <c r="S24" s="30" t="e">
        <f t="shared" si="5"/>
        <v>#DIV/0!</v>
      </c>
      <c r="T24" s="33" t="e">
        <f t="shared" si="6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7"/>
        <v>0</v>
      </c>
      <c r="C25" s="30" t="e">
        <f t="shared" si="0"/>
        <v>#DIV/0!</v>
      </c>
      <c r="D25" s="29"/>
      <c r="E25" s="30" t="e">
        <f t="shared" si="1"/>
        <v>#DIV/0!</v>
      </c>
      <c r="F25" s="29"/>
      <c r="G25" s="30" t="e">
        <f t="shared" si="2"/>
        <v>#DIV/0!</v>
      </c>
      <c r="H25" s="32"/>
      <c r="I25" s="29" t="e">
        <v>#DIV/0!</v>
      </c>
      <c r="J25" s="29"/>
      <c r="K25" s="30" t="e">
        <f t="shared" si="3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4"/>
        <v>0</v>
      </c>
      <c r="S25" s="30" t="e">
        <f t="shared" si="5"/>
        <v>#DIV/0!</v>
      </c>
      <c r="T25" s="33" t="e">
        <f t="shared" si="6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31038</v>
      </c>
      <c r="C26" s="30">
        <f t="shared" si="0"/>
        <v>84.333224649494625</v>
      </c>
      <c r="D26" s="71">
        <f>SUM(D5:D25)</f>
        <v>29515</v>
      </c>
      <c r="E26" s="70">
        <f>D26/W26*100</f>
        <v>93.272026292504108</v>
      </c>
      <c r="F26" s="71">
        <f>SUM(F5:F25)</f>
        <v>6060</v>
      </c>
      <c r="G26" s="30">
        <f t="shared" si="2"/>
        <v>56.335409500790178</v>
      </c>
      <c r="H26" s="71">
        <f>SUM(H16:H25)</f>
        <v>215</v>
      </c>
      <c r="I26" s="70">
        <v>0</v>
      </c>
      <c r="J26" s="71">
        <f>SUM(J5:J25)</f>
        <v>356920</v>
      </c>
      <c r="K26" s="30">
        <f t="shared" si="3"/>
        <v>77.157111091799507</v>
      </c>
      <c r="L26" s="71">
        <f>SUM(L5:L25)</f>
        <v>31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49268.869999999995</v>
      </c>
      <c r="S26" s="30">
        <f t="shared" si="5"/>
        <v>74.081655103027416</v>
      </c>
      <c r="T26" s="33">
        <f t="shared" si="6"/>
        <v>15.563833080616627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34531</v>
      </c>
      <c r="C27" s="29">
        <v>91.813347513959059</v>
      </c>
      <c r="D27" s="64">
        <v>30263</v>
      </c>
      <c r="E27" s="29">
        <v>93.131250961686419</v>
      </c>
      <c r="F27" s="64">
        <v>12126</v>
      </c>
      <c r="G27" s="29">
        <v>101.17647058823529</v>
      </c>
      <c r="H27" s="64">
        <v>160</v>
      </c>
      <c r="I27" s="29">
        <v>53.333333333333336</v>
      </c>
      <c r="J27" s="64">
        <v>346144</v>
      </c>
      <c r="K27" s="29">
        <v>70.853905168955151</v>
      </c>
      <c r="L27" s="64">
        <v>298</v>
      </c>
      <c r="M27" s="29">
        <v>3.8010204081632653</v>
      </c>
      <c r="N27" s="64">
        <v>0</v>
      </c>
      <c r="O27" s="115">
        <v>0</v>
      </c>
      <c r="P27" s="29">
        <v>0</v>
      </c>
      <c r="Q27" s="64"/>
      <c r="R27" s="64">
        <v>50621.780000000006</v>
      </c>
      <c r="S27" s="30">
        <v>145.24493080880393</v>
      </c>
      <c r="T27" s="85">
        <v>15.044960917763843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-3493</v>
      </c>
      <c r="C28" s="29"/>
      <c r="D28" s="29">
        <f>D26-D27</f>
        <v>-748</v>
      </c>
      <c r="E28" s="29"/>
      <c r="F28" s="29">
        <f>F26-F27</f>
        <v>-6066</v>
      </c>
      <c r="G28" s="29">
        <v>6.0189269191117001E-2</v>
      </c>
      <c r="H28" s="29">
        <f>H26-H27</f>
        <v>55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-1352.9100000000108</v>
      </c>
      <c r="S28" s="29"/>
      <c r="T28" s="91">
        <f>T26-T27</f>
        <v>0.5188721628527837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89.884451652138651</v>
      </c>
      <c r="C29" s="29"/>
      <c r="D29" s="29">
        <f>D26/D27*100</f>
        <v>97.528334930443123</v>
      </c>
      <c r="E29" s="29"/>
      <c r="F29" s="29">
        <f>F26/F27*100</f>
        <v>49.975259772389904</v>
      </c>
      <c r="G29" s="29"/>
      <c r="H29" s="29">
        <f>H26/H27*100</f>
        <v>134.375</v>
      </c>
      <c r="I29" s="29"/>
      <c r="J29" s="95">
        <f>J26/J27*100</f>
        <v>103.11315521863733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97.327415195593659</v>
      </c>
      <c r="S29" s="29"/>
      <c r="T29" s="96">
        <f>T26/T27*100</f>
        <v>103.44881030724476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30.05.2023 г.</vt:lpstr>
      <vt:lpstr>31.05.2023 г.</vt:lpstr>
      <vt:lpstr>1.06.2023 г.</vt:lpstr>
      <vt:lpstr>05.06.2023 г.</vt:lpstr>
      <vt:lpstr>07.06.2023 г.</vt:lpstr>
      <vt:lpstr>09.06.2023 г.</vt:lpstr>
      <vt:lpstr>13.06.2023 г.</vt:lpstr>
      <vt:lpstr>14.06.2023 г.</vt:lpstr>
      <vt:lpstr>15.06.2023г.</vt:lpstr>
      <vt:lpstr>16.06.2023 г.</vt:lpstr>
      <vt:lpstr>23.06.2023 г.</vt:lpstr>
      <vt:lpstr>26.06.2023 г.</vt:lpstr>
      <vt:lpstr>27.06.2023 г.</vt:lpstr>
      <vt:lpstr>28.06.2023 г.</vt:lpstr>
      <vt:lpstr>29.06.2023г.</vt:lpstr>
      <vt:lpstr>30.06.2023 г.</vt:lpstr>
      <vt:lpstr>03.07.2023 г.</vt:lpstr>
      <vt:lpstr>04.07.2023 г</vt:lpstr>
      <vt:lpstr>05.07.2023 г.</vt:lpstr>
      <vt:lpstr>06.07.2023 г.</vt:lpstr>
      <vt:lpstr>07.07.2023 г.</vt:lpstr>
      <vt:lpstr>17.07.2023 г.</vt:lpstr>
      <vt:lpstr>18.07. 2023г.</vt:lpstr>
      <vt:lpstr>19.07.2023г.</vt:lpstr>
      <vt:lpstr>20.07.20123 г.</vt:lpstr>
      <vt:lpstr>21.07.2023 г.</vt:lpstr>
      <vt:lpstr>28.07.2023 г.</vt:lpstr>
      <vt:lpstr>31.07.2023 г.</vt:lpstr>
      <vt:lpstr>01.08.2023 г.</vt:lpstr>
      <vt:lpstr>2.08.2023 г.</vt:lpstr>
      <vt:lpstr>3.08.2023 г.</vt:lpstr>
      <vt:lpstr>04.08.2023 г.</vt:lpstr>
      <vt:lpstr>07.08.2023 г.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Коробицына Надежда Иринеевна</dc:creator>
  <cp:lastModifiedBy>Коробицына Надежда Иринеевна</cp:lastModifiedBy>
  <cp:lastPrinted>2023-08-07T05:48:09Z</cp:lastPrinted>
  <dcterms:created xsi:type="dcterms:W3CDTF">2023-05-30T04:25:06Z</dcterms:created>
  <dcterms:modified xsi:type="dcterms:W3CDTF">2023-08-07T07:08:58Z</dcterms:modified>
</cp:coreProperties>
</file>