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95"/>
  </bookViews>
  <sheets>
    <sheet name="на 01.01.2025" sheetId="3" r:id="rId1"/>
  </sheets>
  <definedNames>
    <definedName name="_xlnm.Print_Area" localSheetId="0">'на 01.01.2025'!$A$1:$L$56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J5" i="3"/>
  <c r="J54" i="3"/>
  <c r="J48" i="3"/>
  <c r="J23" i="3"/>
  <c r="J8" i="3" l="1"/>
  <c r="J9" i="3"/>
  <c r="J11" i="3"/>
  <c r="J13" i="3"/>
  <c r="J14" i="3"/>
  <c r="J16" i="3"/>
  <c r="J18" i="3"/>
  <c r="J19" i="3"/>
  <c r="J21" i="3"/>
  <c r="J22" i="3"/>
  <c r="J25" i="3"/>
  <c r="J26" i="3"/>
  <c r="J27" i="3"/>
  <c r="J30" i="3"/>
  <c r="J31" i="3"/>
  <c r="J33" i="3"/>
  <c r="J34" i="3"/>
  <c r="J35" i="3"/>
  <c r="J36" i="3"/>
  <c r="J37" i="3"/>
  <c r="J39" i="3"/>
  <c r="J40" i="3"/>
  <c r="J42" i="3"/>
  <c r="J43" i="3"/>
  <c r="J45" i="3"/>
  <c r="J46" i="3"/>
  <c r="J47" i="3"/>
  <c r="J50" i="3"/>
  <c r="J51" i="3"/>
  <c r="J52" i="3"/>
  <c r="J56" i="3"/>
  <c r="I7" i="3"/>
  <c r="H7" i="3"/>
  <c r="I14" i="3" l="1"/>
  <c r="I28" i="3"/>
  <c r="I12" i="3"/>
  <c r="G29" i="3"/>
  <c r="J29" i="3" s="1"/>
  <c r="F29" i="3"/>
  <c r="G32" i="3"/>
  <c r="J32" i="3" s="1"/>
  <c r="F32" i="3"/>
  <c r="G6" i="3"/>
  <c r="F6" i="3"/>
  <c r="G53" i="3"/>
  <c r="F53" i="3"/>
  <c r="J53" i="3" l="1"/>
  <c r="F55" i="3"/>
  <c r="F49" i="3"/>
  <c r="F44" i="3" s="1"/>
  <c r="F41" i="3" s="1"/>
  <c r="F38" i="3" s="1"/>
  <c r="F24" i="3"/>
  <c r="F20" i="3" s="1"/>
  <c r="G55" i="3"/>
  <c r="I54" i="3"/>
  <c r="H54" i="3"/>
  <c r="I53" i="3"/>
  <c r="H53" i="3"/>
  <c r="I52" i="3"/>
  <c r="H52" i="3"/>
  <c r="G49" i="3"/>
  <c r="I50" i="3"/>
  <c r="H50" i="3"/>
  <c r="I48" i="3"/>
  <c r="H48" i="3"/>
  <c r="I47" i="3"/>
  <c r="H47" i="3"/>
  <c r="H45" i="3"/>
  <c r="H42" i="3"/>
  <c r="I39" i="3"/>
  <c r="H39" i="3"/>
  <c r="I37" i="3"/>
  <c r="H37" i="3"/>
  <c r="I36" i="3"/>
  <c r="H36" i="3"/>
  <c r="I35" i="3"/>
  <c r="H35" i="3"/>
  <c r="I33" i="3"/>
  <c r="H33" i="3"/>
  <c r="H32" i="3"/>
  <c r="I30" i="3"/>
  <c r="H29" i="3"/>
  <c r="I27" i="3"/>
  <c r="H27" i="3"/>
  <c r="I26" i="3"/>
  <c r="H26" i="3"/>
  <c r="G24" i="3"/>
  <c r="I23" i="3"/>
  <c r="H23" i="3"/>
  <c r="I22" i="3"/>
  <c r="H22" i="3"/>
  <c r="I19" i="3"/>
  <c r="H19" i="3"/>
  <c r="H14" i="3"/>
  <c r="I11" i="3"/>
  <c r="H11" i="3"/>
  <c r="I10" i="3"/>
  <c r="H10" i="3"/>
  <c r="I9" i="3"/>
  <c r="H9" i="3"/>
  <c r="I8" i="3"/>
  <c r="H8" i="3"/>
  <c r="J10" i="3"/>
  <c r="J55" i="3" l="1"/>
  <c r="J6" i="3"/>
  <c r="J7" i="3"/>
  <c r="H24" i="3"/>
  <c r="J24" i="3"/>
  <c r="J49" i="3"/>
  <c r="G20" i="3"/>
  <c r="E5" i="3"/>
  <c r="F5" i="3"/>
  <c r="I49" i="3"/>
  <c r="H49" i="3"/>
  <c r="G44" i="3"/>
  <c r="J44" i="3" s="1"/>
  <c r="H46" i="3"/>
  <c r="I29" i="3"/>
  <c r="H18" i="3"/>
  <c r="H25" i="3"/>
  <c r="H31" i="3"/>
  <c r="H51" i="3"/>
  <c r="J20" i="3" l="1"/>
  <c r="H21" i="3"/>
  <c r="H20" i="3"/>
  <c r="H16" i="3"/>
  <c r="H44" i="3"/>
  <c r="I46" i="3"/>
  <c r="I24" i="3"/>
  <c r="I31" i="3"/>
  <c r="J17" i="3" l="1"/>
  <c r="H17" i="3"/>
  <c r="G41" i="3"/>
  <c r="J41" i="3" s="1"/>
  <c r="H43" i="3"/>
  <c r="I25" i="3"/>
  <c r="H6" i="3"/>
  <c r="J15" i="3" l="1"/>
  <c r="H15" i="3"/>
  <c r="I21" i="3"/>
  <c r="H41" i="3"/>
  <c r="I41" i="3"/>
  <c r="I18" i="3" l="1"/>
  <c r="I40" i="3"/>
  <c r="H40" i="3"/>
  <c r="G38" i="3"/>
  <c r="I6" i="3"/>
  <c r="G5" i="3" l="1"/>
  <c r="J38" i="3"/>
  <c r="I17" i="3"/>
  <c r="I38" i="3"/>
  <c r="H38" i="3"/>
  <c r="I16" i="3" l="1"/>
  <c r="I34" i="3"/>
  <c r="H34" i="3"/>
  <c r="I15" i="3" l="1"/>
  <c r="I5" i="3"/>
</calcChain>
</file>

<file path=xl/sharedStrings.xml><?xml version="1.0" encoding="utf-8"?>
<sst xmlns="http://schemas.openxmlformats.org/spreadsheetml/2006/main" count="199" uniqueCount="109">
  <si>
    <t xml:space="preserve">Расходы бюджета - ВСЕГО ,                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</si>
  <si>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</si>
  <si>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</si>
  <si>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</si>
  <si>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</si>
  <si>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</si>
  <si>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</si>
  <si>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</si>
  <si>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</si>
  <si>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Культура, кинематография</t>
  </si>
  <si>
    <t>Здравоохранение</t>
  </si>
  <si>
    <t>Наименование  показателя</t>
  </si>
  <si>
    <t>раздел</t>
  </si>
  <si>
    <t>подраздел</t>
  </si>
  <si>
    <t>Код БК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</si>
  <si>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</si>
  <si>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</si>
  <si>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</si>
  <si>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</si>
  <si>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</si>
  <si>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</si>
  <si>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</si>
  <si>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</si>
  <si>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</si>
  <si>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02</t>
  </si>
  <si>
    <t>03</t>
  </si>
  <si>
    <t>04</t>
  </si>
  <si>
    <t>05</t>
  </si>
  <si>
    <t>06</t>
  </si>
  <si>
    <t>07</t>
  </si>
  <si>
    <t>11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</si>
  <si>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</si>
  <si>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</si>
  <si>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</si>
  <si>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14</t>
  </si>
  <si>
    <t>10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</si>
  <si>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</si>
  <si>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</si>
  <si>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</si>
  <si>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12</t>
  </si>
  <si>
    <t>09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</si>
  <si>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</si>
  <si>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</si>
  <si>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</si>
  <si>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</si>
  <si>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</si>
  <si>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</si>
  <si>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</si>
  <si>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</si>
  <si>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</si>
  <si>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</si>
  <si>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08</t>
  </si>
  <si>
    <t>Культура</t>
  </si>
  <si>
    <t>Пенсионное обеспечение</t>
  </si>
  <si>
    <t>Социальное обеспечение населения</t>
  </si>
  <si>
    <t>Охрана семьи и детства</t>
  </si>
  <si>
    <t>Санитарно-эпидемиологическое благополучие</t>
  </si>
  <si>
    <t>Другие вопросы в области здравоохранения</t>
  </si>
  <si>
    <t>Массовый спорт</t>
  </si>
  <si>
    <t>Спорт высших достижений</t>
  </si>
  <si>
    <t>Другие вопросы в области физической культуры и спорта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</si>
  <si>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</si>
  <si>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</si>
  <si>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Другие вопросы в области социальной политики</t>
  </si>
  <si>
    <t xml:space="preserve"> %  исполнения к уточненному  плану</t>
  </si>
  <si>
    <t>Первоначальный утвержденный бюджет                            на год (тыс. руб.)</t>
  </si>
  <si>
    <t>Уточненные бюджетные назначения на  год                    (тыс. руб.)</t>
  </si>
  <si>
    <t>Фактическое исполнение за год                    (тыс. руб.)</t>
  </si>
  <si>
    <t>НАЦИОНАЛЬНАЯ ОБОРОНА</t>
  </si>
  <si>
    <t>Мобилизационная и вневойсковая подготовка</t>
  </si>
  <si>
    <t>Другие вопросы в области культуры, кинематографии</t>
  </si>
  <si>
    <t>Обеспечение проведения выборов и референдумов</t>
  </si>
  <si>
    <t>Другие вопросы в области жилищно-коммунального хозяйства</t>
  </si>
  <si>
    <t>% исполнения к первоначальным назначениям</t>
  </si>
  <si>
    <t>Пояснения различий между первоначально утвержденными расходами и фактическим исполнением</t>
  </si>
  <si>
    <t>Увеличение ФОТ в связи с выплатами за работу в выходные и праздничные дни и компенсационные выплаты за неиспользованный отпуск</t>
  </si>
  <si>
    <t>Увеличение бюджетных ассигнований в связи с введением дополнительной штатной численности в МАУ ВМО "ЦОД", проведения ремонта помещения административного здания и увеличения расходов на на содержание административных зданий Вологодского муниципального округа, транспортное обслуживание органов местного самоуправления Вологодского муниципального округа</t>
  </si>
  <si>
    <t>За счет дополнительных средств бюджета округа выделены доп.средства на организацию уличного освящения и благоустройство населенных пунктов</t>
  </si>
  <si>
    <t>в течении года были дополнительно выделены средства на реализацию мероприятий по патриотическому воспитанию молодежи</t>
  </si>
  <si>
    <t>Выделение дополнительных средств на мероприятия округа в сфере образования</t>
  </si>
  <si>
    <t>Средства массовой информации</t>
  </si>
  <si>
    <t>Обслуживание государственного и муниципального долга</t>
  </si>
  <si>
    <t>не было потребности (снижение количества получателей)</t>
  </si>
  <si>
    <t>св.200%</t>
  </si>
  <si>
    <t xml:space="preserve"> выделены доп.средства на  на ремонт и содержание учреждений спорта</t>
  </si>
  <si>
    <t>Фактическое исполнение  за 2023 год     (тыс. руб.)</t>
  </si>
  <si>
    <t xml:space="preserve">2024 год </t>
  </si>
  <si>
    <t>Сведения  о расходах   бюджета Вологодского муниципального округа по разделам,  подразделам   классификации расходов  бюджетов за 2024 год   в сравнении с  исполнением за  бюджета по расходам за 2023 год</t>
  </si>
  <si>
    <t>Выделение дополнительных средств на ремонт учреждений культуры на содержание домов культуры (отопление)</t>
  </si>
  <si>
    <t>Расходы за счет средств резервного фонда произведены по другим разделам бюджетной классификации</t>
  </si>
  <si>
    <t>выделение дополнительных средств на создание и (или) ремонт источников наружного водоснабжения для забора воды в целях пожаротушения</t>
  </si>
  <si>
    <t>выделение средств администрации округа на организацию видеонаблюдения для предупреждения чс , на  предупреждение происшествий на водных объектах на территории округа</t>
  </si>
  <si>
    <t>В связи с уменьшением запланированных мероприятий по агропромышленному комплексу уменьшены лимиты</t>
  </si>
  <si>
    <t xml:space="preserve">выделены дополнительные средства  на ремонты автомобильной дороги Лесково-Водогино,
ремонт моста через реку Синдошь на км 0+701 автомобильной дороги "Андронцево-Павшино",  
ремонт улично-дорожной сети д. Марфино (ул. Западная и Верещагина),реконструкция автомобильной дороги "Объездная дорога в п. Грибково" </t>
  </si>
  <si>
    <t>выделены дополнительные средства из бюджета области на ремонты и разработку ПСД  объектов культурного наследия ,на организацию топографической съемки, выполнение кадастровых работ в отношении земельных участков Вологодского муниципального округа</t>
  </si>
  <si>
    <t>дополнительно выделена субсидия Фонду капитального ремонта многоквартирных домов Вологодской области на софинансирование капитального ремонта кровли жилого дома № 3 в деревне Ерофейка Вологодского муниципального округа</t>
  </si>
  <si>
    <t>дополнительно выделены средства на капитальный ремонт объекта: «Существующие канализационные сети многоквартирных домов по ул. Архангельской д. Маурино, Приобретение скважины в д. Чашниково</t>
  </si>
  <si>
    <t>в течении года были дополнительно выделены средства на реализацию мероприятий по общему образованию</t>
  </si>
  <si>
    <t>экономия средств от проведения мероприятий по  предупреждению и ликвидации болезней животных, защите населения от болезней, общих для человека и животных</t>
  </si>
  <si>
    <t>экономия средств от проведения мероприятий  по охране окружающей среды</t>
  </si>
  <si>
    <t>увеличение  средств (на отлов безнадзорных животных)</t>
  </si>
  <si>
    <t>выделены дополнительные средства на заработную плату инспекторов в территориальных управлениях</t>
  </si>
  <si>
    <t xml:space="preserve">в связи с получением субсиди на поощрение за содействие достижению значений показателей для оценки эффективности деятельности </t>
  </si>
  <si>
    <t xml:space="preserve">выделены дополнительные  средства на техприсоединение и приобретение модульных конструкций по ФАП </t>
  </si>
  <si>
    <t>проценты за пользование бюджетным кредитом согласно договора</t>
  </si>
  <si>
    <t>Выделено дополнительно  на осуществление мероприятий по приспособлению жилого помещения и общего имущества в многоквартирном доме с учетом потребностей инвалидов</t>
  </si>
  <si>
    <t>выделение дополнительных средств на выплату мер соцподдержки участникам СВО</t>
  </si>
  <si>
    <t>увеличены расходы по ремонту объектов по физической культуре и спорту, выделены доп.средства на проведение мероприятий округа</t>
  </si>
  <si>
    <t xml:space="preserve"> %  роста / снижения             за 2024 год к    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</si>
</sst>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%"/>
    <numFmt numFmtId="166" formatCode="#,##0.0;[Red]\-#,##0.0;0.0"/>
    <numFmt numFmtId="167" formatCode="#,##0.0_ ;[Red]\-#,##0.0\ "/>
    <numFmt numFmtId="168" formatCode="#,##0.00;[Red]\-#,##0.00;0.00"/>
    <numFmt numFmtId="169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84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 applyProtection="1">
      <alignment horizontal="center" vertical="center"/>
      <protection hidden="1"/>
    </xf>
    <xf numFmtId="164" fontId="1" fillId="2" borderId="1" xfId="1" applyNumberFormat="1" applyFont="1" applyFill="1" applyBorder="1" applyAlignment="1" applyProtection="1">
      <alignment horizontal="center" vertical="center"/>
      <protection hidden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 vertical="center"/>
      <protection hidden="1"/>
    </xf>
    <xf numFmtId="166" fontId="2" fillId="2" borderId="1" xfId="1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7" fontId="2" fillId="2" borderId="1" xfId="0" applyNumberFormat="1" applyFont="1" applyFill="1" applyBorder="1" applyAlignment="1" applyProtection="1">
      <alignment horizontal="center" vertical="center"/>
      <protection hidden="1"/>
    </xf>
    <xf numFmtId="168" fontId="2" fillId="2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165" fontId="17" fillId="0" borderId="1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wrapText="1"/>
    </xf>
    <xf numFmtId="169" fontId="19" fillId="0" borderId="1" xfId="0" applyNumberFormat="1" applyFont="1" applyBorder="1" applyAlignment="1">
      <alignment horizontal="center" vertical="center"/>
    </xf>
    <xf numFmtId="169" fontId="19" fillId="0" borderId="1" xfId="0" applyNumberFormat="1" applyFont="1" applyFill="1" applyBorder="1" applyAlignment="1">
      <alignment horizontal="center" vertical="center"/>
    </xf>
    <xf numFmtId="169" fontId="20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Fill="1" applyBorder="1" applyAlignment="1" applyProtection="1">
      <alignment horizontal="center" vertic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90" zoomScaleNormal="90" zoomScaleSheetLayoutView="90" workbookViewId="0">
      <selection activeCell="I4" sqref="I4"/>
    </sheetView>
  </sheetViews>
  <sheetFormatPr defaultRowHeight="15" x14ac:dyDescent="0.25"/>
  <cols>
    <col min="1" max="1" width="46.140625" customWidth="1"/>
    <col min="2" max="2" width="11.5703125" style="12" customWidth="1"/>
    <col min="3" max="3" width="11" style="12" customWidth="1"/>
    <col min="4" max="4" width="14.85546875" style="5" customWidth="1"/>
    <col min="5" max="5" width="16.7109375" customWidth="1"/>
    <col min="6" max="6" width="15.7109375" customWidth="1"/>
    <col min="7" max="7" width="15.85546875" style="5" customWidth="1"/>
    <col min="8" max="8" width="15.5703125" style="57" customWidth="1"/>
    <col min="9" max="9" width="15" style="57" customWidth="1"/>
    <col min="10" max="10" width="14" style="57" customWidth="1"/>
    <col min="11" max="11" width="26.140625" style="59" customWidth="1"/>
    <col min="12" max="12" width="16.7109375" customWidth="1"/>
  </cols>
  <sheetData>
    <row r="1" spans="1:11" ht="76.150000000000006" customHeight="1" x14ac:dyDescent="0.3">
      <c r="A1" s="78" t="s">
        <v>87</v>
      </c>
      <c r="B1" s="79"/>
      <c r="C1" s="79"/>
      <c r="D1" s="79"/>
      <c r="E1" s="79"/>
      <c r="F1" s="79"/>
      <c r="G1" s="79"/>
      <c r="H1" s="79"/>
      <c r="I1" s="79"/>
    </row>
    <row r="2" spans="1:11" ht="20.45" customHeight="1" x14ac:dyDescent="0.3">
      <c r="A2" s="73"/>
      <c r="B2" s="74"/>
      <c r="C2" s="74"/>
      <c r="D2" s="74"/>
      <c r="E2" s="74"/>
      <c r="F2" s="74"/>
      <c r="G2" s="74"/>
      <c r="H2" s="74"/>
      <c r="I2" s="74"/>
    </row>
    <row r="3" spans="1:11" s="33" customFormat="1" ht="19.5" customHeight="1" x14ac:dyDescent="0.25">
      <c r="A3" s="80" t="s">
        <v>11</v>
      </c>
      <c r="B3" s="82" t="s">
        <v>14</v>
      </c>
      <c r="C3" s="83"/>
      <c r="D3" s="75" t="s">
        <v>85</v>
      </c>
      <c r="E3" s="76" t="s">
        <v>86</v>
      </c>
      <c r="F3" s="77"/>
      <c r="G3" s="77"/>
      <c r="H3" s="77"/>
      <c r="I3" s="77"/>
      <c r="J3" s="58"/>
      <c r="K3" s="60"/>
    </row>
    <row r="4" spans="1:11" s="33" customFormat="1" ht="106.9" customHeight="1" x14ac:dyDescent="0.25">
      <c r="A4" s="81"/>
      <c r="B4" s="30" t="s">
        <v>12</v>
      </c>
      <c r="C4" s="30" t="s">
        <v>13</v>
      </c>
      <c r="D4" s="75"/>
      <c r="E4" s="31" t="s">
        <v>65</v>
      </c>
      <c r="F4" s="32" t="s">
        <v>66</v>
      </c>
      <c r="G4" s="32" t="s">
        <v>67</v>
      </c>
      <c r="H4" s="55" t="s">
        <v>64</v>
      </c>
      <c r="I4" s="55" t="s">
        <v>108</v>
      </c>
      <c r="J4" s="56" t="s">
        <v>73</v>
      </c>
      <c r="K4" s="61" t="s">
        <v>74</v>
      </c>
    </row>
    <row r="5" spans="1:11" ht="18.75" x14ac:dyDescent="0.25">
      <c r="A5" s="4" t="s">
        <v>0</v>
      </c>
      <c r="B5" s="7" t="s">
        <v>16</v>
      </c>
      <c r="C5" s="7" t="s">
        <v>16</v>
      </c>
      <c r="D5" s="38">
        <v>2918649.4095000005</v>
      </c>
      <c r="E5" s="38">
        <f>E6+E17+E20+E24+E29+E32+E38+E41+E44+E49+E53+E15+E55</f>
        <v>3190873.8000000007</v>
      </c>
      <c r="F5" s="38">
        <f>F6+F17+F20+F24+F29+F32+F38+F41+F44+F49+F53+F15+F55</f>
        <v>4216299.7999999989</v>
      </c>
      <c r="G5" s="38">
        <f>G6+G17+G20+G24+G29+G32+G38+G41+G44+G49+G53+G15+G55</f>
        <v>4125042.0999999996</v>
      </c>
      <c r="H5" s="41">
        <f>G5/F5</f>
        <v>0.97835597459175005</v>
      </c>
      <c r="I5" s="42">
        <f>(G5/D5)</f>
        <v>1.4133393639445955</v>
      </c>
      <c r="J5" s="68">
        <f>G5/E5*100</f>
        <v>129.27625341998791</v>
      </c>
      <c r="K5" s="62"/>
    </row>
    <row r="6" spans="1:11" ht="19.149999999999999" customHeight="1" x14ac:dyDescent="0.25">
      <c r="A6" s="15" t="s">
        <v>1</v>
      </c>
      <c r="B6" s="24" t="s">
        <v>15</v>
      </c>
      <c r="C6" s="24" t="s">
        <v>16</v>
      </c>
      <c r="D6" s="25">
        <v>346792.50949999999</v>
      </c>
      <c r="E6" s="25">
        <v>331574.59999999998</v>
      </c>
      <c r="F6" s="25">
        <f>F7+F8+F9+F10+F11+F14+F13</f>
        <v>428389.6</v>
      </c>
      <c r="G6" s="25">
        <f>G7+G8+G9+G10+G11+G14+G13</f>
        <v>417066.30000000005</v>
      </c>
      <c r="H6" s="43">
        <f t="shared" ref="H6:H54" si="0">G6/F6</f>
        <v>0.97356775234506177</v>
      </c>
      <c r="I6" s="44">
        <f t="shared" ref="I6:I54" si="1">(G6/D6)</f>
        <v>1.202639297490363</v>
      </c>
      <c r="J6" s="68">
        <f t="shared" ref="J6:J56" si="2">G6/E6*100</f>
        <v>125.78354916208905</v>
      </c>
      <c r="K6" s="63"/>
    </row>
    <row r="7" spans="1:11" ht="72.599999999999994" customHeight="1" x14ac:dyDescent="0.25">
      <c r="A7" s="13" t="s">
        <v>17</v>
      </c>
      <c r="B7" s="8" t="s">
        <v>15</v>
      </c>
      <c r="C7" s="8" t="s">
        <v>24</v>
      </c>
      <c r="D7" s="26">
        <v>7272.9919400000008</v>
      </c>
      <c r="E7" s="29">
        <v>6475</v>
      </c>
      <c r="F7" s="29">
        <v>7335.3</v>
      </c>
      <c r="G7" s="1">
        <v>7241.9</v>
      </c>
      <c r="H7" s="45">
        <f>G7/F7</f>
        <v>0.98726705110902069</v>
      </c>
      <c r="I7" s="46">
        <f>(G7/D7)</f>
        <v>0.99572501382422796</v>
      </c>
      <c r="J7" s="69">
        <f t="shared" si="2"/>
        <v>111.84401544401543</v>
      </c>
      <c r="K7" s="64" t="s">
        <v>75</v>
      </c>
    </row>
    <row r="8" spans="1:11" ht="69.599999999999994" customHeight="1" x14ac:dyDescent="0.25">
      <c r="A8" s="13" t="s">
        <v>18</v>
      </c>
      <c r="B8" s="8" t="s">
        <v>15</v>
      </c>
      <c r="C8" s="8" t="s">
        <v>25</v>
      </c>
      <c r="D8" s="26">
        <v>5572.3347100000001</v>
      </c>
      <c r="E8" s="39">
        <v>5800.2</v>
      </c>
      <c r="F8" s="39">
        <v>7005.7</v>
      </c>
      <c r="G8" s="1">
        <v>6761</v>
      </c>
      <c r="H8" s="45">
        <f t="shared" si="0"/>
        <v>0.96507129908503075</v>
      </c>
      <c r="I8" s="46">
        <f t="shared" si="1"/>
        <v>1.2133154865709781</v>
      </c>
      <c r="J8" s="69">
        <f t="shared" si="2"/>
        <v>116.56494603634357</v>
      </c>
      <c r="K8" s="64" t="s">
        <v>75</v>
      </c>
    </row>
    <row r="9" spans="1:11" ht="84.6" customHeight="1" x14ac:dyDescent="0.25">
      <c r="A9" s="13" t="s">
        <v>19</v>
      </c>
      <c r="B9" s="8" t="s">
        <v>15</v>
      </c>
      <c r="C9" s="8" t="s">
        <v>26</v>
      </c>
      <c r="D9" s="26">
        <v>184618.99</v>
      </c>
      <c r="E9" s="29">
        <v>182208.1</v>
      </c>
      <c r="F9" s="47">
        <v>209804.79999999999</v>
      </c>
      <c r="G9" s="1">
        <v>205791.5</v>
      </c>
      <c r="H9" s="45">
        <f t="shared" si="0"/>
        <v>0.98087126700628402</v>
      </c>
      <c r="I9" s="46">
        <f t="shared" si="1"/>
        <v>1.1146821895190739</v>
      </c>
      <c r="J9" s="69">
        <f t="shared" si="2"/>
        <v>112.94311284734322</v>
      </c>
      <c r="K9" s="65" t="s">
        <v>102</v>
      </c>
    </row>
    <row r="10" spans="1:11" ht="15.75" x14ac:dyDescent="0.25">
      <c r="A10" s="13" t="s">
        <v>20</v>
      </c>
      <c r="B10" s="8" t="s">
        <v>15</v>
      </c>
      <c r="C10" s="8" t="s">
        <v>27</v>
      </c>
      <c r="D10" s="26">
        <v>1.62</v>
      </c>
      <c r="E10" s="29">
        <v>6.1</v>
      </c>
      <c r="F10" s="47">
        <v>6.1</v>
      </c>
      <c r="G10" s="1">
        <v>6.1</v>
      </c>
      <c r="H10" s="45">
        <f t="shared" si="0"/>
        <v>1</v>
      </c>
      <c r="I10" s="46">
        <f t="shared" si="1"/>
        <v>3.7654320987654315</v>
      </c>
      <c r="J10" s="70">
        <f>G10/E10*100</f>
        <v>100</v>
      </c>
      <c r="K10" s="65"/>
    </row>
    <row r="11" spans="1:11" ht="55.9" customHeight="1" x14ac:dyDescent="0.25">
      <c r="A11" s="13" t="s">
        <v>21</v>
      </c>
      <c r="B11" s="8" t="s">
        <v>15</v>
      </c>
      <c r="C11" s="8" t="s">
        <v>28</v>
      </c>
      <c r="D11" s="26">
        <v>18920.37285</v>
      </c>
      <c r="E11" s="39">
        <v>19977.2</v>
      </c>
      <c r="F11" s="39">
        <v>19977.2</v>
      </c>
      <c r="G11" s="1">
        <v>18070.099999999999</v>
      </c>
      <c r="H11" s="45">
        <f t="shared" si="0"/>
        <v>0.90453617123520802</v>
      </c>
      <c r="I11" s="46">
        <f t="shared" si="1"/>
        <v>0.95506046013252843</v>
      </c>
      <c r="J11" s="68">
        <f t="shared" si="2"/>
        <v>90.4536171235208</v>
      </c>
      <c r="K11" s="65"/>
    </row>
    <row r="12" spans="1:11" ht="36" customHeight="1" x14ac:dyDescent="0.25">
      <c r="A12" s="13" t="s">
        <v>71</v>
      </c>
      <c r="B12" s="8" t="s">
        <v>15</v>
      </c>
      <c r="C12" s="8" t="s">
        <v>29</v>
      </c>
      <c r="D12" s="26">
        <v>0</v>
      </c>
      <c r="E12" s="39">
        <v>0</v>
      </c>
      <c r="F12" s="39">
        <v>0</v>
      </c>
      <c r="G12" s="1">
        <v>0</v>
      </c>
      <c r="H12" s="45">
        <v>0</v>
      </c>
      <c r="I12" s="46" t="e">
        <f t="shared" si="1"/>
        <v>#DIV/0!</v>
      </c>
      <c r="J12" s="68">
        <v>0</v>
      </c>
      <c r="K12" s="65"/>
    </row>
    <row r="13" spans="1:11" ht="56.45" customHeight="1" x14ac:dyDescent="0.25">
      <c r="A13" s="13" t="s">
        <v>22</v>
      </c>
      <c r="B13" s="8" t="s">
        <v>15</v>
      </c>
      <c r="C13" s="8" t="s">
        <v>30</v>
      </c>
      <c r="D13" s="26">
        <v>0</v>
      </c>
      <c r="E13" s="39">
        <v>5000</v>
      </c>
      <c r="F13" s="39">
        <v>3054.1</v>
      </c>
      <c r="G13" s="1">
        <v>0</v>
      </c>
      <c r="H13" s="45">
        <v>0</v>
      </c>
      <c r="I13" s="46">
        <v>0</v>
      </c>
      <c r="J13" s="68">
        <f t="shared" si="2"/>
        <v>0</v>
      </c>
      <c r="K13" s="64" t="s">
        <v>89</v>
      </c>
    </row>
    <row r="14" spans="1:11" ht="174.6" customHeight="1" x14ac:dyDescent="0.25">
      <c r="A14" s="13" t="s">
        <v>23</v>
      </c>
      <c r="B14" s="8" t="s">
        <v>15</v>
      </c>
      <c r="C14" s="8" t="s">
        <v>31</v>
      </c>
      <c r="D14" s="26">
        <v>130406.2</v>
      </c>
      <c r="E14" s="39">
        <v>112108</v>
      </c>
      <c r="F14" s="47">
        <v>181206.39999999999</v>
      </c>
      <c r="G14" s="1">
        <v>179195.7</v>
      </c>
      <c r="H14" s="45">
        <f>G14/F14</f>
        <v>0.98890381355183932</v>
      </c>
      <c r="I14" s="46">
        <f t="shared" si="1"/>
        <v>1.3741348187432807</v>
      </c>
      <c r="J14" s="69">
        <f t="shared" si="2"/>
        <v>159.84202733078817</v>
      </c>
      <c r="K14" s="65" t="s">
        <v>76</v>
      </c>
    </row>
    <row r="15" spans="1:11" ht="27" customHeight="1" x14ac:dyDescent="0.25">
      <c r="A15" s="34" t="s">
        <v>68</v>
      </c>
      <c r="B15" s="36" t="s">
        <v>24</v>
      </c>
      <c r="C15" s="53" t="s">
        <v>16</v>
      </c>
      <c r="D15" s="40">
        <v>3165</v>
      </c>
      <c r="E15" s="40">
        <v>4003</v>
      </c>
      <c r="F15" s="40">
        <v>4676</v>
      </c>
      <c r="G15" s="40">
        <v>4656.8</v>
      </c>
      <c r="H15" s="43">
        <f t="shared" si="0"/>
        <v>0.99589392643284858</v>
      </c>
      <c r="I15" s="44">
        <f t="shared" si="1"/>
        <v>1.4713428120063192</v>
      </c>
      <c r="J15" s="69">
        <f t="shared" si="2"/>
        <v>116.33275043717212</v>
      </c>
      <c r="K15" s="65"/>
    </row>
    <row r="16" spans="1:11" ht="44.45" customHeight="1" x14ac:dyDescent="0.25">
      <c r="A16" s="35" t="s">
        <v>69</v>
      </c>
      <c r="B16" s="52" t="s">
        <v>24</v>
      </c>
      <c r="C16" s="37" t="s">
        <v>25</v>
      </c>
      <c r="D16" s="26">
        <v>3165</v>
      </c>
      <c r="E16" s="29">
        <v>4003</v>
      </c>
      <c r="F16" s="29">
        <v>4676</v>
      </c>
      <c r="G16" s="1">
        <v>4656.8</v>
      </c>
      <c r="H16" s="45">
        <f t="shared" si="0"/>
        <v>0.99589392643284858</v>
      </c>
      <c r="I16" s="46">
        <f t="shared" si="1"/>
        <v>1.4713428120063192</v>
      </c>
      <c r="J16" s="69">
        <f t="shared" si="2"/>
        <v>116.33275043717212</v>
      </c>
      <c r="K16" s="65" t="s">
        <v>101</v>
      </c>
    </row>
    <row r="17" spans="1:11" ht="35.450000000000003" customHeight="1" x14ac:dyDescent="0.25">
      <c r="A17" s="14" t="s">
        <v>2</v>
      </c>
      <c r="B17" s="16" t="s">
        <v>25</v>
      </c>
      <c r="C17" s="16" t="s">
        <v>16</v>
      </c>
      <c r="D17" s="25">
        <v>10108.1</v>
      </c>
      <c r="E17" s="25">
        <v>20250.900000000001</v>
      </c>
      <c r="F17" s="25">
        <v>29885.1</v>
      </c>
      <c r="G17" s="25">
        <v>29505.8</v>
      </c>
      <c r="H17" s="43">
        <f t="shared" si="0"/>
        <v>0.98730805652315035</v>
      </c>
      <c r="I17" s="44">
        <f t="shared" si="1"/>
        <v>2.9190253361165794</v>
      </c>
      <c r="J17" s="69">
        <f t="shared" si="2"/>
        <v>145.70117871304484</v>
      </c>
      <c r="K17" s="65"/>
    </row>
    <row r="18" spans="1:11" ht="60" customHeight="1" x14ac:dyDescent="0.25">
      <c r="A18" s="2" t="s">
        <v>32</v>
      </c>
      <c r="B18" s="9" t="s">
        <v>25</v>
      </c>
      <c r="C18" s="9" t="s">
        <v>35</v>
      </c>
      <c r="D18" s="26">
        <v>4832.8</v>
      </c>
      <c r="E18" s="26">
        <v>10550</v>
      </c>
      <c r="F18" s="26">
        <v>22826.7</v>
      </c>
      <c r="G18" s="1">
        <v>22531.7</v>
      </c>
      <c r="H18" s="45">
        <f t="shared" si="0"/>
        <v>0.98707653756346736</v>
      </c>
      <c r="I18" s="46">
        <f t="shared" si="1"/>
        <v>4.6622454891574243</v>
      </c>
      <c r="J18" s="69">
        <f t="shared" si="2"/>
        <v>213.57061611374405</v>
      </c>
      <c r="K18" s="65" t="s">
        <v>90</v>
      </c>
    </row>
    <row r="19" spans="1:11" ht="101.45" customHeight="1" x14ac:dyDescent="0.25">
      <c r="A19" s="2" t="s">
        <v>33</v>
      </c>
      <c r="B19" s="9" t="s">
        <v>25</v>
      </c>
      <c r="C19" s="9" t="s">
        <v>34</v>
      </c>
      <c r="D19" s="26">
        <v>5275.3</v>
      </c>
      <c r="E19" s="29">
        <v>9700.9</v>
      </c>
      <c r="F19" s="29">
        <v>7058.4</v>
      </c>
      <c r="G19" s="1">
        <v>6974.2</v>
      </c>
      <c r="H19" s="45">
        <f t="shared" si="0"/>
        <v>0.9880709509237221</v>
      </c>
      <c r="I19" s="46">
        <f t="shared" si="1"/>
        <v>1.3220480351828332</v>
      </c>
      <c r="J19" s="69">
        <f t="shared" si="2"/>
        <v>71.892298652702323</v>
      </c>
      <c r="K19" s="65" t="s">
        <v>91</v>
      </c>
    </row>
    <row r="20" spans="1:11" ht="24.6" customHeight="1" x14ac:dyDescent="0.25">
      <c r="A20" s="6" t="s">
        <v>3</v>
      </c>
      <c r="B20" s="17" t="s">
        <v>26</v>
      </c>
      <c r="C20" s="17" t="s">
        <v>16</v>
      </c>
      <c r="D20" s="40">
        <v>379743.2</v>
      </c>
      <c r="E20" s="40">
        <v>650306.80000000005</v>
      </c>
      <c r="F20" s="40">
        <f t="shared" ref="F20:G20" si="3">SUM(F21:F23)</f>
        <v>1001102.7</v>
      </c>
      <c r="G20" s="40">
        <f t="shared" si="3"/>
        <v>970816.1</v>
      </c>
      <c r="H20" s="43">
        <f t="shared" si="0"/>
        <v>0.96974676024747508</v>
      </c>
      <c r="I20" s="44">
        <v>0</v>
      </c>
      <c r="J20" s="68">
        <f t="shared" si="2"/>
        <v>149.28586015093182</v>
      </c>
      <c r="K20" s="65"/>
    </row>
    <row r="21" spans="1:11" ht="59.45" customHeight="1" x14ac:dyDescent="0.25">
      <c r="A21" s="13" t="s">
        <v>36</v>
      </c>
      <c r="B21" s="10" t="s">
        <v>26</v>
      </c>
      <c r="C21" s="10" t="s">
        <v>27</v>
      </c>
      <c r="D21" s="26">
        <v>308.8</v>
      </c>
      <c r="E21" s="26">
        <v>753</v>
      </c>
      <c r="F21" s="26">
        <v>453</v>
      </c>
      <c r="G21" s="1">
        <v>452.2</v>
      </c>
      <c r="H21" s="45">
        <f t="shared" si="0"/>
        <v>0.99823399558498893</v>
      </c>
      <c r="I21" s="46">
        <f t="shared" si="1"/>
        <v>1.4643782383419688</v>
      </c>
      <c r="J21" s="68">
        <f t="shared" si="2"/>
        <v>60.053120849933592</v>
      </c>
      <c r="K21" s="65" t="s">
        <v>92</v>
      </c>
    </row>
    <row r="22" spans="1:11" ht="139.15" customHeight="1" x14ac:dyDescent="0.25">
      <c r="A22" s="13" t="s">
        <v>37</v>
      </c>
      <c r="B22" s="10" t="s">
        <v>26</v>
      </c>
      <c r="C22" s="10" t="s">
        <v>40</v>
      </c>
      <c r="D22" s="26">
        <v>371307.7</v>
      </c>
      <c r="E22" s="18">
        <v>647523.80000000005</v>
      </c>
      <c r="F22" s="29">
        <v>990468.1</v>
      </c>
      <c r="G22" s="1">
        <v>961971.6</v>
      </c>
      <c r="H22" s="45">
        <f t="shared" si="0"/>
        <v>0.97122926018515887</v>
      </c>
      <c r="I22" s="46">
        <f t="shared" si="1"/>
        <v>2.5907666337110702</v>
      </c>
      <c r="J22" s="68">
        <f t="shared" si="2"/>
        <v>148.56158182911577</v>
      </c>
      <c r="K22" s="65" t="s">
        <v>93</v>
      </c>
    </row>
    <row r="23" spans="1:11" ht="122.45" customHeight="1" x14ac:dyDescent="0.25">
      <c r="A23" s="13" t="s">
        <v>38</v>
      </c>
      <c r="B23" s="10" t="s">
        <v>26</v>
      </c>
      <c r="C23" s="10" t="s">
        <v>39</v>
      </c>
      <c r="D23" s="26">
        <v>8126.7</v>
      </c>
      <c r="E23" s="18">
        <v>2030</v>
      </c>
      <c r="F23" s="29">
        <v>10181.6</v>
      </c>
      <c r="G23" s="1">
        <v>8392.2999999999993</v>
      </c>
      <c r="H23" s="45">
        <f t="shared" si="0"/>
        <v>0.82426141274455866</v>
      </c>
      <c r="I23" s="46">
        <f t="shared" si="1"/>
        <v>1.0326823926070852</v>
      </c>
      <c r="J23" s="68">
        <f>G23/E23*100</f>
        <v>413.41379310344826</v>
      </c>
      <c r="K23" s="65" t="s">
        <v>94</v>
      </c>
    </row>
    <row r="24" spans="1:11" ht="19.899999999999999" customHeight="1" x14ac:dyDescent="0.25">
      <c r="A24" s="6" t="s">
        <v>4</v>
      </c>
      <c r="B24" s="17" t="s">
        <v>27</v>
      </c>
      <c r="C24" s="17" t="s">
        <v>16</v>
      </c>
      <c r="D24" s="40">
        <v>516122</v>
      </c>
      <c r="E24" s="71">
        <v>518647.8</v>
      </c>
      <c r="F24" s="40">
        <f t="shared" ref="F24:G24" si="4">SUM(F25:F27)</f>
        <v>656178.6</v>
      </c>
      <c r="G24" s="40">
        <f t="shared" si="4"/>
        <v>634474.80000000005</v>
      </c>
      <c r="H24" s="43">
        <f t="shared" si="0"/>
        <v>0.96692394418227001</v>
      </c>
      <c r="I24" s="44">
        <f t="shared" si="1"/>
        <v>1.2293116743715633</v>
      </c>
      <c r="J24" s="68">
        <f t="shared" si="2"/>
        <v>122.3324961563512</v>
      </c>
      <c r="K24" s="65"/>
    </row>
    <row r="25" spans="1:11" ht="100.9" customHeight="1" x14ac:dyDescent="0.25">
      <c r="A25" s="3" t="s">
        <v>41</v>
      </c>
      <c r="B25" s="10" t="s">
        <v>27</v>
      </c>
      <c r="C25" s="10" t="s">
        <v>15</v>
      </c>
      <c r="D25" s="26">
        <v>18367.7</v>
      </c>
      <c r="E25" s="1">
        <v>10351</v>
      </c>
      <c r="F25" s="26">
        <v>22214.1</v>
      </c>
      <c r="G25" s="1">
        <v>21671.200000000001</v>
      </c>
      <c r="H25" s="45">
        <f t="shared" si="0"/>
        <v>0.97556056738738017</v>
      </c>
      <c r="I25" s="46">
        <f t="shared" si="1"/>
        <v>1.1798537650331833</v>
      </c>
      <c r="J25" s="68">
        <f t="shared" si="2"/>
        <v>209.36334653656652</v>
      </c>
      <c r="K25" s="67" t="s">
        <v>95</v>
      </c>
    </row>
    <row r="26" spans="1:11" ht="86.45" customHeight="1" x14ac:dyDescent="0.25">
      <c r="A26" s="3" t="s">
        <v>42</v>
      </c>
      <c r="B26" s="10" t="s">
        <v>27</v>
      </c>
      <c r="C26" s="10" t="s">
        <v>24</v>
      </c>
      <c r="D26" s="26">
        <v>370040.7</v>
      </c>
      <c r="E26" s="18">
        <v>296156.40000000002</v>
      </c>
      <c r="F26" s="47">
        <v>387081.2</v>
      </c>
      <c r="G26" s="1">
        <v>376840.1</v>
      </c>
      <c r="H26" s="45">
        <f t="shared" si="0"/>
        <v>0.97354276053706557</v>
      </c>
      <c r="I26" s="46">
        <f t="shared" si="1"/>
        <v>1.0183747355358477</v>
      </c>
      <c r="J26" s="68">
        <f t="shared" si="2"/>
        <v>127.24361182132142</v>
      </c>
      <c r="K26" s="65" t="s">
        <v>96</v>
      </c>
    </row>
    <row r="27" spans="1:11" ht="84.6" customHeight="1" x14ac:dyDescent="0.25">
      <c r="A27" s="3" t="s">
        <v>43</v>
      </c>
      <c r="B27" s="10" t="s">
        <v>27</v>
      </c>
      <c r="C27" s="10" t="s">
        <v>25</v>
      </c>
      <c r="D27" s="26">
        <v>127713.60000000001</v>
      </c>
      <c r="E27" s="18">
        <v>212140.4</v>
      </c>
      <c r="F27" s="47">
        <v>246883.3</v>
      </c>
      <c r="G27" s="1">
        <v>235963.5</v>
      </c>
      <c r="H27" s="45">
        <f t="shared" si="0"/>
        <v>0.95576938577862502</v>
      </c>
      <c r="I27" s="46">
        <f t="shared" si="1"/>
        <v>1.8475988461683015</v>
      </c>
      <c r="J27" s="68">
        <f t="shared" si="2"/>
        <v>111.22987417766726</v>
      </c>
      <c r="K27" s="65" t="s">
        <v>77</v>
      </c>
    </row>
    <row r="28" spans="1:11" ht="33" customHeight="1" x14ac:dyDescent="0.25">
      <c r="A28" s="3" t="s">
        <v>72</v>
      </c>
      <c r="B28" s="10" t="s">
        <v>27</v>
      </c>
      <c r="C28" s="10" t="s">
        <v>27</v>
      </c>
      <c r="D28" s="26">
        <v>0</v>
      </c>
      <c r="E28" s="18">
        <v>0</v>
      </c>
      <c r="F28" s="47">
        <v>0</v>
      </c>
      <c r="G28" s="1">
        <v>0</v>
      </c>
      <c r="H28" s="45">
        <v>0</v>
      </c>
      <c r="I28" s="46" t="e">
        <f t="shared" si="1"/>
        <v>#DIV/0!</v>
      </c>
      <c r="J28" s="68">
        <v>0</v>
      </c>
      <c r="K28" s="65"/>
    </row>
    <row r="29" spans="1:11" ht="15.75" x14ac:dyDescent="0.25">
      <c r="A29" s="6" t="s">
        <v>5</v>
      </c>
      <c r="B29" s="17" t="s">
        <v>28</v>
      </c>
      <c r="C29" s="17" t="s">
        <v>16</v>
      </c>
      <c r="D29" s="54">
        <v>415.5</v>
      </c>
      <c r="E29" s="72">
        <v>428.3</v>
      </c>
      <c r="F29" s="54">
        <f>F30+F31</f>
        <v>428.3</v>
      </c>
      <c r="G29" s="54">
        <f>G30+G31</f>
        <v>370</v>
      </c>
      <c r="H29" s="43">
        <f t="shared" si="0"/>
        <v>0.86388045762316135</v>
      </c>
      <c r="I29" s="44">
        <f t="shared" si="1"/>
        <v>0.89049338146811075</v>
      </c>
      <c r="J29" s="68">
        <f t="shared" si="2"/>
        <v>86.388045762316139</v>
      </c>
      <c r="K29" s="65"/>
    </row>
    <row r="30" spans="1:11" ht="78.599999999999994" customHeight="1" x14ac:dyDescent="0.25">
      <c r="A30" s="3" t="s">
        <v>44</v>
      </c>
      <c r="B30" s="10" t="s">
        <v>28</v>
      </c>
      <c r="C30" s="10" t="s">
        <v>25</v>
      </c>
      <c r="D30" s="26">
        <v>107</v>
      </c>
      <c r="E30" s="18">
        <v>108.3</v>
      </c>
      <c r="F30" s="29">
        <v>108.3</v>
      </c>
      <c r="G30" s="1">
        <v>90</v>
      </c>
      <c r="H30" s="45">
        <v>0</v>
      </c>
      <c r="I30" s="46">
        <f t="shared" si="1"/>
        <v>0.84112149532710279</v>
      </c>
      <c r="J30" s="68">
        <f t="shared" si="2"/>
        <v>83.10249307479225</v>
      </c>
      <c r="K30" s="65" t="s">
        <v>98</v>
      </c>
    </row>
    <row r="31" spans="1:11" ht="58.9" customHeight="1" x14ac:dyDescent="0.25">
      <c r="A31" s="3" t="s">
        <v>45</v>
      </c>
      <c r="B31" s="10" t="s">
        <v>28</v>
      </c>
      <c r="C31" s="10" t="s">
        <v>27</v>
      </c>
      <c r="D31" s="26">
        <v>308.5</v>
      </c>
      <c r="E31" s="1">
        <v>320</v>
      </c>
      <c r="F31" s="26">
        <v>320</v>
      </c>
      <c r="G31" s="1">
        <v>280</v>
      </c>
      <c r="H31" s="45">
        <f>G31/F31</f>
        <v>0.875</v>
      </c>
      <c r="I31" s="46">
        <f t="shared" si="1"/>
        <v>0.90761750405186381</v>
      </c>
      <c r="J31" s="68">
        <f t="shared" si="2"/>
        <v>87.5</v>
      </c>
      <c r="K31" s="65" t="s">
        <v>99</v>
      </c>
    </row>
    <row r="32" spans="1:11" ht="15.75" x14ac:dyDescent="0.25">
      <c r="A32" s="6" t="s">
        <v>6</v>
      </c>
      <c r="B32" s="17" t="s">
        <v>29</v>
      </c>
      <c r="C32" s="17" t="s">
        <v>16</v>
      </c>
      <c r="D32" s="25">
        <v>1337183.6000000001</v>
      </c>
      <c r="E32" s="71">
        <v>1380680</v>
      </c>
      <c r="F32" s="40">
        <f>SUM(F33:F37)</f>
        <v>1518808.9</v>
      </c>
      <c r="G32" s="40">
        <f>SUM(G33:G37)</f>
        <v>1509148.7000000002</v>
      </c>
      <c r="H32" s="43">
        <f t="shared" ref="H32" si="5">G32/F32</f>
        <v>0.99363962115312876</v>
      </c>
      <c r="I32" s="44">
        <v>0</v>
      </c>
      <c r="J32" s="68">
        <f t="shared" si="2"/>
        <v>109.30474114204596</v>
      </c>
      <c r="K32" s="65"/>
    </row>
    <row r="33" spans="1:11" ht="15.75" x14ac:dyDescent="0.25">
      <c r="A33" s="3" t="s">
        <v>46</v>
      </c>
      <c r="B33" s="10" t="s">
        <v>29</v>
      </c>
      <c r="C33" s="10" t="s">
        <v>15</v>
      </c>
      <c r="D33" s="26">
        <v>429718</v>
      </c>
      <c r="E33" s="18">
        <v>453784.5</v>
      </c>
      <c r="F33" s="29">
        <v>471576.5</v>
      </c>
      <c r="G33" s="1">
        <v>471576.4</v>
      </c>
      <c r="H33" s="45">
        <f t="shared" si="0"/>
        <v>0.99999978794532807</v>
      </c>
      <c r="I33" s="46">
        <f t="shared" si="1"/>
        <v>1.0974089984594548</v>
      </c>
      <c r="J33" s="68">
        <f t="shared" si="2"/>
        <v>103.92078178077921</v>
      </c>
      <c r="K33" s="65"/>
    </row>
    <row r="34" spans="1:11" ht="60" x14ac:dyDescent="0.25">
      <c r="A34" s="3" t="s">
        <v>47</v>
      </c>
      <c r="B34" s="10" t="s">
        <v>29</v>
      </c>
      <c r="C34" s="10" t="s">
        <v>24</v>
      </c>
      <c r="D34" s="26">
        <v>820241.6</v>
      </c>
      <c r="E34" s="1">
        <v>836196.2</v>
      </c>
      <c r="F34" s="26">
        <v>950915.8</v>
      </c>
      <c r="G34" s="1">
        <v>941553.2</v>
      </c>
      <c r="H34" s="45">
        <f t="shared" si="0"/>
        <v>0.99015412300437111</v>
      </c>
      <c r="I34" s="46">
        <f t="shared" si="1"/>
        <v>1.1478973999855653</v>
      </c>
      <c r="J34" s="68">
        <f t="shared" si="2"/>
        <v>112.59955498482294</v>
      </c>
      <c r="K34" s="65" t="s">
        <v>97</v>
      </c>
    </row>
    <row r="35" spans="1:11" ht="21.6" customHeight="1" x14ac:dyDescent="0.25">
      <c r="A35" s="3" t="s">
        <v>48</v>
      </c>
      <c r="B35" s="10" t="s">
        <v>29</v>
      </c>
      <c r="C35" s="10" t="s">
        <v>25</v>
      </c>
      <c r="D35" s="26">
        <v>38539.599999999999</v>
      </c>
      <c r="E35" s="18">
        <v>42732.2</v>
      </c>
      <c r="F35" s="47">
        <v>45256.7</v>
      </c>
      <c r="G35" s="1">
        <v>45038</v>
      </c>
      <c r="H35" s="45">
        <f t="shared" si="0"/>
        <v>0.99516756634929204</v>
      </c>
      <c r="I35" s="46">
        <f t="shared" si="1"/>
        <v>1.1686161766079566</v>
      </c>
      <c r="J35" s="68">
        <f t="shared" si="2"/>
        <v>105.39593093732596</v>
      </c>
      <c r="K35" s="65"/>
    </row>
    <row r="36" spans="1:11" ht="72" x14ac:dyDescent="0.25">
      <c r="A36" s="3" t="s">
        <v>49</v>
      </c>
      <c r="B36" s="10" t="s">
        <v>29</v>
      </c>
      <c r="C36" s="10" t="s">
        <v>29</v>
      </c>
      <c r="D36" s="26">
        <v>754.5</v>
      </c>
      <c r="E36" s="18">
        <v>695</v>
      </c>
      <c r="F36" s="48">
        <v>1531.4</v>
      </c>
      <c r="G36" s="1">
        <v>1496.1</v>
      </c>
      <c r="H36" s="45">
        <f t="shared" si="0"/>
        <v>0.97694919681337322</v>
      </c>
      <c r="I36" s="46">
        <f t="shared" si="1"/>
        <v>1.9829025844930417</v>
      </c>
      <c r="J36" s="68">
        <f t="shared" si="2"/>
        <v>215.26618705035969</v>
      </c>
      <c r="K36" s="65" t="s">
        <v>78</v>
      </c>
    </row>
    <row r="37" spans="1:11" ht="47.45" customHeight="1" x14ac:dyDescent="0.25">
      <c r="A37" s="3" t="s">
        <v>50</v>
      </c>
      <c r="B37" s="10" t="s">
        <v>29</v>
      </c>
      <c r="C37" s="10" t="s">
        <v>40</v>
      </c>
      <c r="D37" s="26">
        <v>47929.9</v>
      </c>
      <c r="E37" s="18">
        <v>47272.1</v>
      </c>
      <c r="F37" s="47">
        <v>49528.5</v>
      </c>
      <c r="G37" s="1">
        <v>49485</v>
      </c>
      <c r="H37" s="45">
        <f t="shared" si="0"/>
        <v>0.99912171779884307</v>
      </c>
      <c r="I37" s="46">
        <f t="shared" si="1"/>
        <v>1.0324453003240148</v>
      </c>
      <c r="J37" s="68">
        <f t="shared" si="2"/>
        <v>104.68119673126432</v>
      </c>
      <c r="K37" s="65" t="s">
        <v>79</v>
      </c>
    </row>
    <row r="38" spans="1:11" ht="15.75" x14ac:dyDescent="0.25">
      <c r="A38" s="6" t="s">
        <v>9</v>
      </c>
      <c r="B38" s="17" t="s">
        <v>51</v>
      </c>
      <c r="C38" s="17" t="s">
        <v>16</v>
      </c>
      <c r="D38" s="25">
        <v>163862</v>
      </c>
      <c r="E38" s="66">
        <v>132260.70000000001</v>
      </c>
      <c r="F38" s="25">
        <f t="shared" ref="F38:G38" si="6">F39+F40</f>
        <v>229557.5</v>
      </c>
      <c r="G38" s="25">
        <f t="shared" si="6"/>
        <v>226825.40000000002</v>
      </c>
      <c r="H38" s="43">
        <f t="shared" si="0"/>
        <v>0.98809840671727134</v>
      </c>
      <c r="I38" s="44">
        <f t="shared" si="1"/>
        <v>1.3842465001037461</v>
      </c>
      <c r="J38" s="68">
        <f t="shared" si="2"/>
        <v>171.49871428171787</v>
      </c>
      <c r="K38" s="65"/>
    </row>
    <row r="39" spans="1:11" ht="48" x14ac:dyDescent="0.25">
      <c r="A39" s="13" t="s">
        <v>52</v>
      </c>
      <c r="B39" s="19" t="s">
        <v>51</v>
      </c>
      <c r="C39" s="19" t="s">
        <v>15</v>
      </c>
      <c r="D39" s="26">
        <v>158554.20000000001</v>
      </c>
      <c r="E39" s="18">
        <v>126874.5</v>
      </c>
      <c r="F39" s="47">
        <v>223802.1</v>
      </c>
      <c r="G39" s="1">
        <v>221103.2</v>
      </c>
      <c r="H39" s="45">
        <f t="shared" si="0"/>
        <v>0.98794068509634181</v>
      </c>
      <c r="I39" s="46">
        <f t="shared" si="1"/>
        <v>1.394496014612038</v>
      </c>
      <c r="J39" s="68">
        <f t="shared" si="2"/>
        <v>174.26921879495092</v>
      </c>
      <c r="K39" s="65" t="s">
        <v>88</v>
      </c>
    </row>
    <row r="40" spans="1:11" ht="31.5" x14ac:dyDescent="0.25">
      <c r="A40" s="13" t="s">
        <v>70</v>
      </c>
      <c r="B40" s="19" t="s">
        <v>51</v>
      </c>
      <c r="C40" s="10" t="s">
        <v>26</v>
      </c>
      <c r="D40" s="26">
        <v>5307.8</v>
      </c>
      <c r="E40" s="1">
        <v>5386.2</v>
      </c>
      <c r="F40" s="26">
        <v>5755.4</v>
      </c>
      <c r="G40" s="1">
        <v>5722.2</v>
      </c>
      <c r="H40" s="45">
        <f t="shared" si="0"/>
        <v>0.99423150432637175</v>
      </c>
      <c r="I40" s="46">
        <f t="shared" si="1"/>
        <v>1.0780737782131955</v>
      </c>
      <c r="J40" s="68">
        <f t="shared" si="2"/>
        <v>106.23816419739333</v>
      </c>
      <c r="K40" s="65"/>
    </row>
    <row r="41" spans="1:11" ht="15.75" x14ac:dyDescent="0.25">
      <c r="A41" s="14" t="s">
        <v>10</v>
      </c>
      <c r="B41" s="16" t="s">
        <v>40</v>
      </c>
      <c r="C41" s="16" t="s">
        <v>16</v>
      </c>
      <c r="D41" s="25">
        <v>1815.6999999999998</v>
      </c>
      <c r="E41" s="66">
        <v>632</v>
      </c>
      <c r="F41" s="25">
        <f t="shared" ref="F41:G41" si="7">F42+F43</f>
        <v>2755.8</v>
      </c>
      <c r="G41" s="25">
        <f t="shared" si="7"/>
        <v>2705.3</v>
      </c>
      <c r="H41" s="43">
        <f t="shared" si="0"/>
        <v>0.98167501270048629</v>
      </c>
      <c r="I41" s="44">
        <f t="shared" si="1"/>
        <v>1.4899487800848161</v>
      </c>
      <c r="J41" s="68">
        <f t="shared" si="2"/>
        <v>428.05379746835445</v>
      </c>
      <c r="K41" s="65"/>
    </row>
    <row r="42" spans="1:11" ht="31.5" x14ac:dyDescent="0.25">
      <c r="A42" s="13" t="s">
        <v>56</v>
      </c>
      <c r="B42" s="9" t="s">
        <v>40</v>
      </c>
      <c r="C42" s="9" t="s">
        <v>29</v>
      </c>
      <c r="D42" s="26">
        <v>356.9</v>
      </c>
      <c r="E42" s="39">
        <v>372</v>
      </c>
      <c r="F42" s="47">
        <v>465</v>
      </c>
      <c r="G42" s="1">
        <v>465</v>
      </c>
      <c r="H42" s="45">
        <f t="shared" si="0"/>
        <v>1</v>
      </c>
      <c r="I42" s="46">
        <v>0</v>
      </c>
      <c r="J42" s="68">
        <f t="shared" si="2"/>
        <v>125</v>
      </c>
      <c r="K42" s="65" t="s">
        <v>100</v>
      </c>
    </row>
    <row r="43" spans="1:11" ht="52.9" customHeight="1" x14ac:dyDescent="0.25">
      <c r="A43" s="20" t="s">
        <v>57</v>
      </c>
      <c r="B43" s="9" t="s">
        <v>40</v>
      </c>
      <c r="C43" s="9" t="s">
        <v>40</v>
      </c>
      <c r="D43" s="26">
        <v>1458.8</v>
      </c>
      <c r="E43" s="26">
        <v>260</v>
      </c>
      <c r="F43" s="26">
        <v>2290.8000000000002</v>
      </c>
      <c r="G43" s="1">
        <v>2240.3000000000002</v>
      </c>
      <c r="H43" s="45">
        <f t="shared" si="0"/>
        <v>0.97795529945870441</v>
      </c>
      <c r="I43" s="46">
        <v>0</v>
      </c>
      <c r="J43" s="68">
        <f t="shared" si="2"/>
        <v>861.6538461538463</v>
      </c>
      <c r="K43" s="65" t="s">
        <v>103</v>
      </c>
    </row>
    <row r="44" spans="1:11" ht="15.75" x14ac:dyDescent="0.25">
      <c r="A44" s="21" t="s">
        <v>7</v>
      </c>
      <c r="B44" s="22" t="s">
        <v>35</v>
      </c>
      <c r="C44" s="22" t="s">
        <v>16</v>
      </c>
      <c r="D44" s="25">
        <v>63377.399999999994</v>
      </c>
      <c r="E44" s="25">
        <v>76414.899999999994</v>
      </c>
      <c r="F44" s="25">
        <f t="shared" ref="F44:G44" si="8">F45+F46+F47+F48</f>
        <v>152796.90000000002</v>
      </c>
      <c r="G44" s="25">
        <f t="shared" si="8"/>
        <v>149895.29999999999</v>
      </c>
      <c r="H44" s="43">
        <f t="shared" si="0"/>
        <v>0.98101008593760719</v>
      </c>
      <c r="I44" s="44">
        <v>0</v>
      </c>
      <c r="J44" s="68">
        <f t="shared" si="2"/>
        <v>196.15978035697225</v>
      </c>
      <c r="K44" s="65"/>
    </row>
    <row r="45" spans="1:11" ht="15.75" x14ac:dyDescent="0.25">
      <c r="A45" s="13" t="s">
        <v>53</v>
      </c>
      <c r="B45" s="11" t="s">
        <v>35</v>
      </c>
      <c r="C45" s="11" t="s">
        <v>15</v>
      </c>
      <c r="D45" s="26">
        <v>12608.8</v>
      </c>
      <c r="E45" s="29">
        <v>13254</v>
      </c>
      <c r="F45" s="47">
        <v>13054</v>
      </c>
      <c r="G45" s="1">
        <v>12982.3</v>
      </c>
      <c r="H45" s="45">
        <f t="shared" si="0"/>
        <v>0.99450743067259073</v>
      </c>
      <c r="I45" s="46">
        <v>0</v>
      </c>
      <c r="J45" s="68">
        <f t="shared" si="2"/>
        <v>97.950052814244742</v>
      </c>
      <c r="K45" s="65"/>
    </row>
    <row r="46" spans="1:11" ht="48" customHeight="1" x14ac:dyDescent="0.25">
      <c r="A46" s="13" t="s">
        <v>54</v>
      </c>
      <c r="B46" s="11" t="s">
        <v>35</v>
      </c>
      <c r="C46" s="11" t="s">
        <v>25</v>
      </c>
      <c r="D46" s="28">
        <v>49439.199999999997</v>
      </c>
      <c r="E46" s="26">
        <v>61881.2</v>
      </c>
      <c r="F46" s="26">
        <v>138323.20000000001</v>
      </c>
      <c r="G46" s="1">
        <v>135536.20000000001</v>
      </c>
      <c r="H46" s="45">
        <f t="shared" si="0"/>
        <v>0.97985153611252485</v>
      </c>
      <c r="I46" s="46">
        <f t="shared" si="1"/>
        <v>2.7414723539215848</v>
      </c>
      <c r="J46" s="68">
        <f t="shared" si="2"/>
        <v>219.02645714692025</v>
      </c>
      <c r="K46" s="65" t="s">
        <v>106</v>
      </c>
    </row>
    <row r="47" spans="1:11" ht="24" x14ac:dyDescent="0.25">
      <c r="A47" s="13" t="s">
        <v>55</v>
      </c>
      <c r="B47" s="11" t="s">
        <v>35</v>
      </c>
      <c r="C47" s="11" t="s">
        <v>26</v>
      </c>
      <c r="D47" s="26">
        <v>508.7</v>
      </c>
      <c r="E47" s="29">
        <v>1279.7</v>
      </c>
      <c r="F47" s="29">
        <v>210.6</v>
      </c>
      <c r="G47" s="1">
        <v>206.5</v>
      </c>
      <c r="H47" s="45">
        <f t="shared" si="0"/>
        <v>0.98053181386514721</v>
      </c>
      <c r="I47" s="46">
        <f t="shared" si="1"/>
        <v>0.40593670139571458</v>
      </c>
      <c r="J47" s="68">
        <f t="shared" si="2"/>
        <v>16.136594514339297</v>
      </c>
      <c r="K47" s="65" t="s">
        <v>82</v>
      </c>
    </row>
    <row r="48" spans="1:11" ht="72" x14ac:dyDescent="0.25">
      <c r="A48" s="13" t="s">
        <v>63</v>
      </c>
      <c r="B48" s="11" t="s">
        <v>35</v>
      </c>
      <c r="C48" s="11" t="s">
        <v>28</v>
      </c>
      <c r="D48" s="26">
        <v>820.7</v>
      </c>
      <c r="E48" s="29">
        <v>0</v>
      </c>
      <c r="F48" s="49">
        <v>1209.0999999999999</v>
      </c>
      <c r="G48" s="1">
        <v>1170.3</v>
      </c>
      <c r="H48" s="45">
        <f t="shared" si="0"/>
        <v>0.96791001571416757</v>
      </c>
      <c r="I48" s="46">
        <f t="shared" si="1"/>
        <v>1.4259778238089436</v>
      </c>
      <c r="J48" s="68" t="e">
        <f t="shared" si="2"/>
        <v>#DIV/0!</v>
      </c>
      <c r="K48" s="65" t="s">
        <v>105</v>
      </c>
    </row>
    <row r="49" spans="1:11" ht="15.75" x14ac:dyDescent="0.25">
      <c r="A49" s="21" t="s">
        <v>8</v>
      </c>
      <c r="B49" s="22" t="s">
        <v>30</v>
      </c>
      <c r="C49" s="22" t="s">
        <v>16</v>
      </c>
      <c r="D49" s="25">
        <v>91526.700000000012</v>
      </c>
      <c r="E49" s="25">
        <v>70368.2</v>
      </c>
      <c r="F49" s="25">
        <f t="shared" ref="F49:G49" si="9">F50+F51+F52</f>
        <v>187175.3</v>
      </c>
      <c r="G49" s="25">
        <f t="shared" si="9"/>
        <v>175220.9</v>
      </c>
      <c r="H49" s="43">
        <f t="shared" si="0"/>
        <v>0.93613259869224197</v>
      </c>
      <c r="I49" s="44">
        <f t="shared" si="1"/>
        <v>1.914423878496657</v>
      </c>
      <c r="J49" s="68">
        <f t="shared" si="2"/>
        <v>249.00580091575458</v>
      </c>
      <c r="K49" s="65"/>
    </row>
    <row r="50" spans="1:11" ht="36" x14ac:dyDescent="0.25">
      <c r="A50" s="13" t="s">
        <v>58</v>
      </c>
      <c r="B50" s="11" t="s">
        <v>30</v>
      </c>
      <c r="C50" s="11" t="s">
        <v>24</v>
      </c>
      <c r="D50" s="26">
        <v>52969.5</v>
      </c>
      <c r="E50" s="26">
        <v>42129.9</v>
      </c>
      <c r="F50" s="50">
        <v>103188.4</v>
      </c>
      <c r="G50" s="1">
        <v>98953.4</v>
      </c>
      <c r="H50" s="45">
        <f t="shared" si="0"/>
        <v>0.95895856511003175</v>
      </c>
      <c r="I50" s="46">
        <f t="shared" si="1"/>
        <v>1.868120333399409</v>
      </c>
      <c r="J50" s="68">
        <f t="shared" si="2"/>
        <v>234.87689265818338</v>
      </c>
      <c r="K50" s="65" t="s">
        <v>84</v>
      </c>
    </row>
    <row r="51" spans="1:11" ht="73.900000000000006" customHeight="1" x14ac:dyDescent="0.25">
      <c r="A51" s="13" t="s">
        <v>59</v>
      </c>
      <c r="B51" s="11" t="s">
        <v>30</v>
      </c>
      <c r="C51" s="11" t="s">
        <v>25</v>
      </c>
      <c r="D51" s="28">
        <v>24937.599999999999</v>
      </c>
      <c r="E51" s="26">
        <v>23764.2</v>
      </c>
      <c r="F51" s="26">
        <v>23764.2</v>
      </c>
      <c r="G51" s="1">
        <v>23764.2</v>
      </c>
      <c r="H51" s="45">
        <f t="shared" si="0"/>
        <v>1</v>
      </c>
      <c r="I51" s="46" t="s">
        <v>83</v>
      </c>
      <c r="J51" s="68">
        <f t="shared" si="2"/>
        <v>100</v>
      </c>
      <c r="K51" s="65"/>
    </row>
    <row r="52" spans="1:11" ht="60" x14ac:dyDescent="0.25">
      <c r="A52" s="13" t="s">
        <v>60</v>
      </c>
      <c r="B52" s="11" t="s">
        <v>30</v>
      </c>
      <c r="C52" s="11" t="s">
        <v>27</v>
      </c>
      <c r="D52" s="26">
        <v>13619.6</v>
      </c>
      <c r="E52" s="29">
        <v>4474.1000000000004</v>
      </c>
      <c r="F52" s="51">
        <v>60222.7</v>
      </c>
      <c r="G52" s="1">
        <v>52503.3</v>
      </c>
      <c r="H52" s="45">
        <f t="shared" si="0"/>
        <v>0.87181909811416636</v>
      </c>
      <c r="I52" s="46">
        <f t="shared" si="1"/>
        <v>3.854981056712385</v>
      </c>
      <c r="J52" s="68">
        <f t="shared" si="2"/>
        <v>1173.4941105473727</v>
      </c>
      <c r="K52" s="65" t="s">
        <v>107</v>
      </c>
    </row>
    <row r="53" spans="1:11" ht="15.75" x14ac:dyDescent="0.25">
      <c r="A53" s="21" t="s">
        <v>80</v>
      </c>
      <c r="B53" s="22" t="s">
        <v>39</v>
      </c>
      <c r="C53" s="22" t="s">
        <v>16</v>
      </c>
      <c r="D53" s="25">
        <v>4537.7</v>
      </c>
      <c r="E53" s="25">
        <v>4106.6000000000004</v>
      </c>
      <c r="F53" s="25">
        <f t="shared" ref="F53:G53" si="10">F54</f>
        <v>4445.1000000000004</v>
      </c>
      <c r="G53" s="25">
        <f t="shared" si="10"/>
        <v>4324.7</v>
      </c>
      <c r="H53" s="45">
        <f t="shared" si="0"/>
        <v>0.97291399518570998</v>
      </c>
      <c r="I53" s="46">
        <f t="shared" si="1"/>
        <v>0.95305992022390196</v>
      </c>
      <c r="J53" s="68">
        <f t="shared" si="2"/>
        <v>105.31096284030583</v>
      </c>
      <c r="K53" s="65"/>
    </row>
    <row r="54" spans="1:11" ht="31.5" x14ac:dyDescent="0.25">
      <c r="A54" s="13" t="s">
        <v>61</v>
      </c>
      <c r="B54" s="11" t="s">
        <v>39</v>
      </c>
      <c r="C54" s="11" t="s">
        <v>26</v>
      </c>
      <c r="D54" s="26">
        <v>4537.7</v>
      </c>
      <c r="E54" s="29">
        <v>4106.6000000000004</v>
      </c>
      <c r="F54" s="50">
        <v>4445.1000000000004</v>
      </c>
      <c r="G54" s="1">
        <v>4324.7</v>
      </c>
      <c r="H54" s="45">
        <f t="shared" si="0"/>
        <v>0.97291399518570998</v>
      </c>
      <c r="I54" s="46">
        <f t="shared" si="1"/>
        <v>0.95305992022390196</v>
      </c>
      <c r="J54" s="68">
        <f>G54/E54*100</f>
        <v>105.31096284030583</v>
      </c>
      <c r="K54" s="65"/>
    </row>
    <row r="55" spans="1:11" ht="31.5" x14ac:dyDescent="0.25">
      <c r="A55" s="23" t="s">
        <v>81</v>
      </c>
      <c r="B55" s="22" t="s">
        <v>31</v>
      </c>
      <c r="C55" s="22" t="s">
        <v>16</v>
      </c>
      <c r="D55" s="27">
        <v>0</v>
      </c>
      <c r="E55" s="25">
        <v>1200</v>
      </c>
      <c r="F55" s="25">
        <f t="shared" ref="F55" si="11">F56</f>
        <v>100</v>
      </c>
      <c r="G55" s="66">
        <f>G56</f>
        <v>32</v>
      </c>
      <c r="H55" s="43">
        <v>0</v>
      </c>
      <c r="I55" s="44">
        <v>0</v>
      </c>
      <c r="J55" s="68">
        <f t="shared" si="2"/>
        <v>2.666666666666667</v>
      </c>
      <c r="K55" s="65"/>
    </row>
    <row r="56" spans="1:11" ht="36" x14ac:dyDescent="0.25">
      <c r="A56" s="13" t="s">
        <v>62</v>
      </c>
      <c r="B56" s="11" t="s">
        <v>31</v>
      </c>
      <c r="C56" s="11" t="s">
        <v>15</v>
      </c>
      <c r="D56" s="26">
        <v>0</v>
      </c>
      <c r="E56" s="26">
        <v>1200</v>
      </c>
      <c r="F56" s="29">
        <v>100</v>
      </c>
      <c r="G56" s="18">
        <v>32</v>
      </c>
      <c r="H56" s="45">
        <v>0</v>
      </c>
      <c r="I56" s="46">
        <v>0</v>
      </c>
      <c r="J56" s="68">
        <f t="shared" si="2"/>
        <v>2.666666666666667</v>
      </c>
      <c r="K56" s="65" t="s">
        <v>104</v>
      </c>
    </row>
  </sheetData>
  <mergeCells count="6">
    <mergeCell ref="A2:I2"/>
    <mergeCell ref="D3:D4"/>
    <mergeCell ref="E3:I3"/>
    <mergeCell ref="A1:I1"/>
    <mergeCell ref="A3:A4"/>
    <mergeCell ref="B3:C3"/>
  </mergeCells>
  <phoneticPr fontId="5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01.01.2025</vt:lpstr>
      <vt:lpstr>'на 01.01.2025'!Область_печати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2018-01-19T08:35:03Z</cp:lastPrinted>
  <dcterms:created xsi:type="dcterms:W3CDTF">2006-09-16T00:00:00Z</dcterms:created>
  <dcterms:modified xsi:type="dcterms:W3CDTF">2025-04-08T05:49:33Z</dcterms:modified>
</cp:coreProperties>
</file>