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SRVFU-07\Pochta\2025 год\Годовой отчет\В представительное за 2024\на сайт в раздел открытый бюджет\"/>
    </mc:Choice>
  </mc:AlternateContent>
  <xr:revisionPtr revIDLastSave="0" documentId="13_ncr:1_{528AC9D5-549B-473F-AB82-79DCE0ED2E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8" l="1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O20" i="8" l="1"/>
  <c r="M21" i="8"/>
  <c r="I22" i="8"/>
  <c r="I21" i="8"/>
  <c r="J19" i="8"/>
  <c r="O10" i="8"/>
  <c r="O9" i="8"/>
  <c r="O6" i="8"/>
  <c r="O5" i="8"/>
  <c r="O4" i="8"/>
  <c r="H19" i="8"/>
  <c r="I19" i="8"/>
  <c r="G19" i="8"/>
  <c r="G21" i="8" l="1"/>
  <c r="G22" i="8" s="1"/>
  <c r="K17" i="8"/>
  <c r="K14" i="8"/>
  <c r="N19" i="8" l="1"/>
  <c r="M19" i="8"/>
  <c r="H21" i="8"/>
  <c r="L4" i="8"/>
  <c r="K4" i="8"/>
  <c r="J4" i="8"/>
  <c r="O17" i="8"/>
  <c r="J17" i="8"/>
  <c r="O15" i="8"/>
  <c r="L15" i="8"/>
  <c r="K15" i="8"/>
  <c r="J15" i="8"/>
  <c r="J14" i="8"/>
  <c r="L14" i="8"/>
  <c r="O14" i="8"/>
  <c r="O13" i="8" l="1"/>
  <c r="O18" i="8" l="1"/>
  <c r="O16" i="8"/>
  <c r="O12" i="8"/>
  <c r="O11" i="8"/>
  <c r="O8" i="8"/>
  <c r="O7" i="8"/>
  <c r="L21" i="8"/>
  <c r="K21" i="8"/>
  <c r="J21" i="8"/>
  <c r="P19" i="8"/>
  <c r="P21" i="8" s="1"/>
  <c r="L18" i="8"/>
  <c r="K18" i="8"/>
  <c r="J18" i="8"/>
  <c r="L16" i="8"/>
  <c r="K16" i="8"/>
  <c r="J16" i="8"/>
  <c r="L13" i="8"/>
  <c r="K13" i="8"/>
  <c r="J13" i="8"/>
  <c r="L12" i="8"/>
  <c r="K12" i="8"/>
  <c r="J12" i="8"/>
  <c r="L11" i="8"/>
  <c r="K11" i="8"/>
  <c r="J11" i="8"/>
  <c r="L10" i="8"/>
  <c r="K10" i="8"/>
  <c r="J10" i="8"/>
  <c r="L9" i="8"/>
  <c r="K9" i="8"/>
  <c r="J9" i="8"/>
  <c r="L8" i="8"/>
  <c r="K8" i="8"/>
  <c r="J8" i="8"/>
  <c r="L5" i="8"/>
  <c r="K5" i="8"/>
  <c r="J5" i="8"/>
  <c r="J7" i="8"/>
  <c r="L6" i="8"/>
  <c r="J6" i="8"/>
  <c r="K6" i="8"/>
  <c r="O19" i="8" l="1"/>
  <c r="N21" i="8"/>
  <c r="O21" i="8" s="1"/>
  <c r="L19" i="8"/>
  <c r="H22" i="8"/>
  <c r="K19" i="8" l="1"/>
</calcChain>
</file>

<file path=xl/sharedStrings.xml><?xml version="1.0" encoding="utf-8"?>
<sst xmlns="http://schemas.openxmlformats.org/spreadsheetml/2006/main" count="78" uniqueCount="67">
  <si>
    <t>ВР</t>
  </si>
  <si>
    <t>ПР</t>
  </si>
  <si>
    <t>РЗ</t>
  </si>
  <si>
    <t>ЦСР</t>
  </si>
  <si>
    <t>Наименование показателя</t>
  </si>
  <si>
    <t>Код бюджетной классификации</t>
  </si>
  <si>
    <t xml:space="preserve">Кассовое исполнение  </t>
  </si>
  <si>
    <t>Сумма  на год (тыс. руб.)</t>
  </si>
  <si>
    <t>000</t>
  </si>
  <si>
    <t>9Ч00000000</t>
  </si>
  <si>
    <t>9Ф00000000</t>
  </si>
  <si>
    <t>9Ж00000000</t>
  </si>
  <si>
    <t>9Б00000000</t>
  </si>
  <si>
    <t>9800000000</t>
  </si>
  <si>
    <t>9700000000</t>
  </si>
  <si>
    <t>9600000000</t>
  </si>
  <si>
    <t>9500000000</t>
  </si>
  <si>
    <t>9200000000</t>
  </si>
  <si>
    <t>9100000000</t>
  </si>
  <si>
    <t>0300000000</t>
  </si>
  <si>
    <t>9Ю00000000</t>
  </si>
  <si>
    <t xml:space="preserve">ИТОГО программы </t>
  </si>
  <si>
    <t>% по программам в расходах бюджета</t>
  </si>
  <si>
    <t>первоначально утвержденный бюджет</t>
  </si>
  <si>
    <t>Отклонения</t>
  </si>
  <si>
    <t>от уточненного</t>
  </si>
  <si>
    <t xml:space="preserve"> кассовое  исполнение  от первоначального </t>
  </si>
  <si>
    <t>% исполнения</t>
  </si>
  <si>
    <t>поселения</t>
  </si>
  <si>
    <t xml:space="preserve"> Кассовое исполнение по источникам финансирования</t>
  </si>
  <si>
    <t xml:space="preserve">Всего расходы бюджета </t>
  </si>
  <si>
    <t>непрограммные расходы</t>
  </si>
  <si>
    <t>федеральные</t>
  </si>
  <si>
    <t>областные</t>
  </si>
  <si>
    <t>№</t>
  </si>
  <si>
    <t xml:space="preserve"> Анализ  фактических расходов бюджета округа на реализацию  муниципальных  программам   за 2024 год</t>
  </si>
  <si>
    <t xml:space="preserve">Муниципальная  программа «Управление муниципальной собственностью Вологодского муниципального округа» </t>
  </si>
  <si>
    <t xml:space="preserve">Муниципальная программа "Обеспечение законности, правопорядка и общественной безопасности в Вологодском муниципальном округе" </t>
  </si>
  <si>
    <t>Муниципальная программа "Развитие культуры и туризма Вологодского муниципального округа"</t>
  </si>
  <si>
    <t xml:space="preserve">
Муниципальная программа "Укрепление общественного здоровья на территории Вологодского муниципального округа"</t>
  </si>
  <si>
    <t>Муниципальная программа «Формирование современной городской среды на территории Вологодского муниципального округа»</t>
  </si>
  <si>
    <t>Муниципальная программа "Содействие развитию предпринимательства в Вологодском муниципальном округе"</t>
  </si>
  <si>
    <t>Муниципальная программа «Развитие образования Вологодского муниципального округа»</t>
  </si>
  <si>
    <t>Муниципальная программа «Развитие физической культуры и спорта в Вологодском муниципальном округе»</t>
  </si>
  <si>
    <t>Муниципальная программа "Развитие и совершенствование сети автомобильных дорог общего пользования местного значения в границах Вологодского муниципального округа"</t>
  </si>
  <si>
    <t>Муниципальная программа  "Благоустройство и охрана окружающей среды в Вологодском муниципально округе"</t>
  </si>
  <si>
    <t>Муниципальная программа "Комплексное развитие жилищно-коммунального хозяйства Вологодского муниципального округа"</t>
  </si>
  <si>
    <t xml:space="preserve"> Муниципальная программа  "Развитие потенциала молодежи и поддержка социально ориентированных некоммерческих организаций Вологодского  муниципального округа" </t>
  </si>
  <si>
    <t>Муниципальная программа "Управление муниципальными финансами Вологодского муниципального округа"</t>
  </si>
  <si>
    <t>Муниципальная программа  "Комплексное развитие сельских территорий Вологодского округа Вологодской области»</t>
  </si>
  <si>
    <t>Муниципальная  программа "Содействие совершенствованию муниципального управления, открытости и доступности органов местного самоуправления Вологодского муниципального округа»</t>
  </si>
  <si>
    <t xml:space="preserve"> уточненный  бюджет на 12.12. 2024</t>
  </si>
  <si>
    <t>местные</t>
  </si>
  <si>
    <t>Пояснения различий между первоначально утвержденными расходами и фактическим исполнением</t>
  </si>
  <si>
    <t>% исполнения к первоначальным назначениям</t>
  </si>
  <si>
    <t>Увеличены ассигнования на проведение ремонта помещения административного здания и увеличения расходов на на содержание административных зданий Вологодского муниципального округ</t>
  </si>
  <si>
    <t>Выделение дополнительных средств на создание и (или) ремонт источников наружного водоснабжения для забора воды в целях пожаротушения, выделение средств администрации округа на организацию видеонаблюдения для предупреждения чс , на  предупреждение происшествий на водных объектах на территории округа</t>
  </si>
  <si>
    <t>Выделение дополнительных средств на ремонт учреждений культуры на содержание домов культуры (отопление)</t>
  </si>
  <si>
    <t xml:space="preserve">выделены дополнительные  средства на техприсоединение и приобретение модульных конструкций по ФАП </t>
  </si>
  <si>
    <t>выделены доп.средства на  на ремонт и содержание учреждений спорта, увеличены расходы по ремонту объектов по физической культуре и спорту, выделены доп.средства на проведение мероприятий округа</t>
  </si>
  <si>
    <t xml:space="preserve">выделены дополнительные средства  на ремонты автомобильной дороги Лесково-Водогино,
ремонт моста через реку Синдошь на км 0+701 автомобильной дороги "Андронцево-Павшино",  
ремонт улично-дорожной сети д. Марфино (ул. Западная и Верещагина),реконструкция автомобильной дороги "Объездная дорога в п. Грибково" </t>
  </si>
  <si>
    <t>За счет дополнительных средств бюджета округа выделены доп.средства на организацию уличного освящения и благоустройство населенных пунктов</t>
  </si>
  <si>
    <t>дополнительно выделены средства на капитальный ремонт объекта: «Существующие канализационные сети многоквартирных домов по ул. Архангельской д. Маурино, Приобретение скважины в д. Чашниково</t>
  </si>
  <si>
    <t>в течении года были дополнительно выделены средства на реализацию мероприятий по патриотическому воспитанию молодежи</t>
  </si>
  <si>
    <t>Выделены средства на разработку проектно-сметной документации</t>
  </si>
  <si>
    <t xml:space="preserve">Увеличение ФОТ в связи с выплатами за работу в выходные и праздничные дни и компенсационные выплаты за неиспользованный отпуск, в связи с получением субсиди на поощрение за содействие достижению значений показателей для оценки эффективности деятельности </t>
  </si>
  <si>
    <t>Выделена субсидия на приобретение специализированного автотранспорта для развития мобильной торговли в малонаселенных и (или) труднодоступных населенных пунктах Вологодского муниципального   округа для создания условий для развития мобильной торговли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</si>
</sst>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000000"/>
    <numFmt numFmtId="165" formatCode="000"/>
    <numFmt numFmtId="166" formatCode="00"/>
    <numFmt numFmtId="167" formatCode="#,##0.0"/>
    <numFmt numFmtId="168" formatCode="0.0%"/>
    <numFmt numFmtId="169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1" fillId="0" borderId="0" xfId="1"/>
    <xf numFmtId="167" fontId="6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1" xfId="1" applyBorder="1"/>
    <xf numFmtId="0" fontId="1" fillId="0" borderId="0" xfId="1" applyAlignment="1">
      <alignment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167" fontId="7" fillId="2" borderId="1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center" vertical="center"/>
    </xf>
    <xf numFmtId="167" fontId="8" fillId="0" borderId="1" xfId="1" applyNumberFormat="1" applyFont="1" applyBorder="1" applyAlignment="1">
      <alignment horizontal="center"/>
    </xf>
    <xf numFmtId="168" fontId="7" fillId="0" borderId="1" xfId="1" applyNumberFormat="1" applyFont="1" applyFill="1" applyBorder="1" applyAlignment="1">
      <alignment horizontal="center" vertical="center"/>
    </xf>
    <xf numFmtId="10" fontId="8" fillId="0" borderId="1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167" fontId="7" fillId="0" borderId="1" xfId="1" applyNumberFormat="1" applyFont="1" applyFill="1" applyBorder="1" applyAlignment="1">
      <alignment horizontal="center" vertical="center"/>
    </xf>
    <xf numFmtId="167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167" fontId="8" fillId="2" borderId="1" xfId="1" applyNumberFormat="1" applyFont="1" applyFill="1" applyBorder="1" applyAlignment="1" applyProtection="1">
      <alignment horizontal="center" vertical="center"/>
      <protection hidden="1"/>
    </xf>
    <xf numFmtId="168" fontId="8" fillId="2" borderId="1" xfId="1" applyNumberFormat="1" applyFont="1" applyFill="1" applyBorder="1" applyAlignment="1">
      <alignment horizontal="center" vertical="center"/>
    </xf>
    <xf numFmtId="168" fontId="7" fillId="2" borderId="1" xfId="1" applyNumberFormat="1" applyFont="1" applyFill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7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64" fontId="11" fillId="2" borderId="1" xfId="1" applyNumberFormat="1" applyFont="1" applyFill="1" applyBorder="1" applyAlignment="1" applyProtection="1">
      <alignment horizontal="center"/>
      <protection hidden="1"/>
    </xf>
    <xf numFmtId="166" fontId="11" fillId="2" borderId="1" xfId="1" applyNumberFormat="1" applyFont="1" applyFill="1" applyBorder="1" applyAlignment="1" applyProtection="1">
      <alignment horizontal="center"/>
      <protection hidden="1"/>
    </xf>
    <xf numFmtId="165" fontId="11" fillId="2" borderId="1" xfId="1" applyNumberFormat="1" applyFont="1" applyFill="1" applyBorder="1" applyAlignment="1" applyProtection="1">
      <alignment horizontal="center"/>
      <protection hidden="1"/>
    </xf>
    <xf numFmtId="164" fontId="12" fillId="2" borderId="1" xfId="1" applyNumberFormat="1" applyFont="1" applyFill="1" applyBorder="1" applyAlignment="1" applyProtection="1">
      <alignment horizontal="center"/>
      <protection hidden="1"/>
    </xf>
    <xf numFmtId="166" fontId="12" fillId="2" borderId="1" xfId="1" applyNumberFormat="1" applyFont="1" applyFill="1" applyBorder="1" applyAlignment="1" applyProtection="1">
      <alignment horizontal="center"/>
      <protection hidden="1"/>
    </xf>
    <xf numFmtId="165" fontId="12" fillId="2" borderId="1" xfId="1" applyNumberFormat="1" applyFont="1" applyFill="1" applyBorder="1" applyAlignment="1" applyProtection="1">
      <alignment horizontal="center"/>
      <protection hidden="1"/>
    </xf>
    <xf numFmtId="0" fontId="13" fillId="0" borderId="1" xfId="1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vertical="top"/>
    </xf>
    <xf numFmtId="0" fontId="7" fillId="0" borderId="1" xfId="1" applyFont="1" applyFill="1" applyBorder="1" applyAlignment="1">
      <alignment horizontal="center"/>
    </xf>
    <xf numFmtId="0" fontId="14" fillId="0" borderId="0" xfId="1" applyFont="1" applyFill="1" applyAlignment="1">
      <alignment vertical="top"/>
    </xf>
    <xf numFmtId="0" fontId="8" fillId="0" borderId="0" xfId="1" applyFont="1" applyFill="1" applyAlignment="1">
      <alignment horizontal="center"/>
    </xf>
    <xf numFmtId="0" fontId="8" fillId="0" borderId="0" xfId="1" applyFont="1"/>
    <xf numFmtId="164" fontId="13" fillId="2" borderId="1" xfId="1" applyNumberFormat="1" applyFont="1" applyFill="1" applyBorder="1" applyAlignment="1" applyProtection="1">
      <alignment wrapText="1"/>
      <protection hidden="1"/>
    </xf>
    <xf numFmtId="0" fontId="13" fillId="0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top"/>
    </xf>
    <xf numFmtId="167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" fillId="0" borderId="2" xfId="1" applyBorder="1" applyAlignment="1">
      <alignment wrapText="1"/>
    </xf>
    <xf numFmtId="0" fontId="0" fillId="0" borderId="3" xfId="0" applyBorder="1" applyAlignment="1">
      <alignment wrapText="1"/>
    </xf>
    <xf numFmtId="0" fontId="7" fillId="0" borderId="1" xfId="1" applyNumberFormat="1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7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1" applyFont="1" applyBorder="1"/>
    <xf numFmtId="0" fontId="12" fillId="0" borderId="1" xfId="1" applyFont="1" applyBorder="1" applyAlignment="1">
      <alignment horizontal="center" vertical="center" wrapText="1"/>
    </xf>
    <xf numFmtId="169" fontId="8" fillId="0" borderId="1" xfId="1" applyNumberFormat="1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Обычный_tmp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Бегущая строка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A16" zoomScale="90" zoomScaleNormal="90" workbookViewId="0">
      <selection activeCell="Q5" sqref="Q5"/>
    </sheetView>
  </sheetViews>
  <sheetFormatPr defaultColWidth="9.1796875" defaultRowHeight="15.5" x14ac:dyDescent="0.25"/>
  <cols>
    <col min="1" max="1" width="3.7265625" style="1" customWidth="1"/>
    <col min="2" max="2" width="32.7265625" style="3" customWidth="1"/>
    <col min="3" max="3" width="11.453125" style="5" hidden="1" customWidth="1"/>
    <col min="4" max="6" width="5.81640625" style="4" hidden="1" customWidth="1"/>
    <col min="7" max="7" width="15.453125" style="4" customWidth="1"/>
    <col min="8" max="8" width="13.1796875" style="2" customWidth="1"/>
    <col min="9" max="9" width="13.26953125" style="2" customWidth="1"/>
    <col min="10" max="10" width="8.7265625" style="2" customWidth="1"/>
    <col min="11" max="11" width="11.26953125" style="1" hidden="1" customWidth="1"/>
    <col min="12" max="12" width="13.453125" style="1" hidden="1" customWidth="1"/>
    <col min="13" max="13" width="13.26953125" style="1" customWidth="1"/>
    <col min="14" max="14" width="11.81640625" style="1" customWidth="1"/>
    <col min="15" max="15" width="10.453125" style="1" customWidth="1"/>
    <col min="16" max="16" width="7.90625" style="1" hidden="1" customWidth="1"/>
    <col min="17" max="17" width="11.08984375" style="1" customWidth="1"/>
    <col min="18" max="18" width="48.26953125" style="1" customWidth="1"/>
    <col min="19" max="16384" width="9.1796875" style="1"/>
  </cols>
  <sheetData>
    <row r="1" spans="1:18" ht="36" customHeight="1" x14ac:dyDescent="0.35">
      <c r="B1" s="63" t="s">
        <v>35</v>
      </c>
      <c r="C1" s="64"/>
      <c r="D1" s="64"/>
      <c r="E1" s="64"/>
      <c r="F1" s="64"/>
      <c r="G1" s="64"/>
      <c r="H1" s="64"/>
      <c r="I1" s="65"/>
      <c r="J1" s="65"/>
      <c r="K1" s="66"/>
      <c r="L1" s="66"/>
      <c r="M1" s="66"/>
      <c r="N1" s="66"/>
      <c r="O1" s="66"/>
      <c r="P1" s="66"/>
      <c r="Q1" s="67"/>
      <c r="R1" s="67"/>
    </row>
    <row r="2" spans="1:18" ht="31.9" customHeight="1" x14ac:dyDescent="0.3">
      <c r="A2" s="45" t="s">
        <v>34</v>
      </c>
      <c r="B2" s="47" t="s">
        <v>4</v>
      </c>
      <c r="C2" s="49" t="s">
        <v>5</v>
      </c>
      <c r="D2" s="50"/>
      <c r="E2" s="50"/>
      <c r="F2" s="50"/>
      <c r="G2" s="51" t="s">
        <v>7</v>
      </c>
      <c r="H2" s="52"/>
      <c r="I2" s="52"/>
      <c r="J2" s="52" t="s">
        <v>27</v>
      </c>
      <c r="K2" s="54" t="s">
        <v>24</v>
      </c>
      <c r="L2" s="52"/>
      <c r="M2" s="55" t="s">
        <v>29</v>
      </c>
      <c r="N2" s="56"/>
      <c r="O2" s="56"/>
      <c r="P2" s="56"/>
      <c r="Q2" s="57" t="s">
        <v>54</v>
      </c>
      <c r="R2" s="57" t="s">
        <v>53</v>
      </c>
    </row>
    <row r="3" spans="1:18" ht="61.15" customHeight="1" x14ac:dyDescent="0.3">
      <c r="A3" s="46"/>
      <c r="B3" s="48"/>
      <c r="C3" s="8" t="s">
        <v>3</v>
      </c>
      <c r="D3" s="8" t="s">
        <v>2</v>
      </c>
      <c r="E3" s="8" t="s">
        <v>1</v>
      </c>
      <c r="F3" s="8" t="s">
        <v>0</v>
      </c>
      <c r="G3" s="8" t="s">
        <v>23</v>
      </c>
      <c r="H3" s="18" t="s">
        <v>51</v>
      </c>
      <c r="I3" s="9" t="s">
        <v>6</v>
      </c>
      <c r="J3" s="53"/>
      <c r="K3" s="19" t="s">
        <v>26</v>
      </c>
      <c r="L3" s="19" t="s">
        <v>25</v>
      </c>
      <c r="M3" s="44" t="s">
        <v>32</v>
      </c>
      <c r="N3" s="44" t="s">
        <v>33</v>
      </c>
      <c r="O3" s="44" t="s">
        <v>52</v>
      </c>
      <c r="P3" s="20" t="s">
        <v>28</v>
      </c>
      <c r="Q3" s="58"/>
      <c r="R3" s="58"/>
    </row>
    <row r="4" spans="1:18" ht="40.5" customHeight="1" x14ac:dyDescent="0.35">
      <c r="A4" s="16">
        <v>1</v>
      </c>
      <c r="B4" s="40" t="s">
        <v>36</v>
      </c>
      <c r="C4" s="27" t="s">
        <v>18</v>
      </c>
      <c r="D4" s="28">
        <v>0</v>
      </c>
      <c r="E4" s="28">
        <v>0</v>
      </c>
      <c r="F4" s="29" t="s">
        <v>8</v>
      </c>
      <c r="G4" s="21">
        <v>30056.9</v>
      </c>
      <c r="H4" s="21">
        <v>55966.8</v>
      </c>
      <c r="I4" s="21">
        <v>55359.9</v>
      </c>
      <c r="J4" s="22">
        <f t="shared" ref="J4" si="0">I4/H4</f>
        <v>0.9891560710992946</v>
      </c>
      <c r="K4" s="12">
        <f t="shared" ref="K4" si="1">I4-G4</f>
        <v>25303</v>
      </c>
      <c r="L4" s="12">
        <f t="shared" ref="L4" si="2">I4-H4</f>
        <v>-606.90000000000146</v>
      </c>
      <c r="M4" s="12">
        <v>31.4</v>
      </c>
      <c r="N4" s="12">
        <v>16629.5</v>
      </c>
      <c r="O4" s="12">
        <f t="shared" ref="O4:O6" si="3">I4-M4-N4-P4</f>
        <v>38699</v>
      </c>
      <c r="P4" s="20"/>
      <c r="Q4" s="61">
        <f>I4/G4*100</f>
        <v>184.183664982084</v>
      </c>
      <c r="R4" s="60" t="s">
        <v>55</v>
      </c>
    </row>
    <row r="5" spans="1:18" ht="60" customHeight="1" x14ac:dyDescent="0.35">
      <c r="A5" s="16">
        <v>2</v>
      </c>
      <c r="B5" s="40" t="s">
        <v>37</v>
      </c>
      <c r="C5" s="27" t="s">
        <v>17</v>
      </c>
      <c r="D5" s="28">
        <v>0</v>
      </c>
      <c r="E5" s="28">
        <v>0</v>
      </c>
      <c r="F5" s="29" t="s">
        <v>8</v>
      </c>
      <c r="G5" s="21">
        <v>26892</v>
      </c>
      <c r="H5" s="21">
        <v>45497</v>
      </c>
      <c r="I5" s="21">
        <v>43582.6</v>
      </c>
      <c r="J5" s="22">
        <f>I5/H5</f>
        <v>0.95792250038464066</v>
      </c>
      <c r="K5" s="12">
        <f>I5-G5</f>
        <v>16690.599999999999</v>
      </c>
      <c r="L5" s="12">
        <f>I5-H5</f>
        <v>-1914.4000000000015</v>
      </c>
      <c r="M5" s="12"/>
      <c r="N5" s="12">
        <v>17259.099999999999</v>
      </c>
      <c r="O5" s="12">
        <f t="shared" si="3"/>
        <v>26323.5</v>
      </c>
      <c r="P5" s="20"/>
      <c r="Q5" s="61">
        <f t="shared" ref="Q5:Q18" si="4">I5/G5*100</f>
        <v>162.06529822995685</v>
      </c>
      <c r="R5" s="60" t="s">
        <v>56</v>
      </c>
    </row>
    <row r="6" spans="1:18" ht="40.5" customHeight="1" x14ac:dyDescent="0.3">
      <c r="A6" s="6">
        <v>3</v>
      </c>
      <c r="B6" s="40" t="s">
        <v>38</v>
      </c>
      <c r="C6" s="27" t="s">
        <v>19</v>
      </c>
      <c r="D6" s="28">
        <v>0</v>
      </c>
      <c r="E6" s="28">
        <v>0</v>
      </c>
      <c r="F6" s="29" t="s">
        <v>8</v>
      </c>
      <c r="G6" s="21">
        <v>98735.4</v>
      </c>
      <c r="H6" s="21">
        <v>187388.2</v>
      </c>
      <c r="I6" s="12">
        <v>184838.5</v>
      </c>
      <c r="J6" s="22">
        <f>I6/H6</f>
        <v>0.98639348688978279</v>
      </c>
      <c r="K6" s="12">
        <f>I6-G6</f>
        <v>86103.1</v>
      </c>
      <c r="L6" s="12">
        <f>I6-H6</f>
        <v>-2549.7000000000116</v>
      </c>
      <c r="M6" s="12">
        <v>287.10000000000002</v>
      </c>
      <c r="N6" s="12">
        <v>33180.699999999997</v>
      </c>
      <c r="O6" s="12">
        <f t="shared" si="3"/>
        <v>151370.70000000001</v>
      </c>
      <c r="P6" s="11"/>
      <c r="Q6" s="61">
        <f t="shared" si="4"/>
        <v>187.20590588583224</v>
      </c>
      <c r="R6" s="60" t="s">
        <v>57</v>
      </c>
    </row>
    <row r="7" spans="1:18" ht="38" customHeight="1" x14ac:dyDescent="0.3">
      <c r="A7" s="6">
        <v>4</v>
      </c>
      <c r="B7" s="40" t="s">
        <v>39</v>
      </c>
      <c r="C7" s="30"/>
      <c r="D7" s="31"/>
      <c r="E7" s="31"/>
      <c r="F7" s="32"/>
      <c r="G7" s="21">
        <v>370</v>
      </c>
      <c r="H7" s="21">
        <v>3007.6</v>
      </c>
      <c r="I7" s="21">
        <v>2897.3</v>
      </c>
      <c r="J7" s="22">
        <f>I7/H7</f>
        <v>0.96332624019151492</v>
      </c>
      <c r="K7" s="12"/>
      <c r="L7" s="12"/>
      <c r="M7" s="12"/>
      <c r="N7" s="12">
        <v>539.6</v>
      </c>
      <c r="O7" s="12">
        <f t="shared" ref="O7:O21" si="5">I7-M7-N7-P7</f>
        <v>2357.7000000000003</v>
      </c>
      <c r="P7" s="11"/>
      <c r="Q7" s="61">
        <f t="shared" si="4"/>
        <v>783.05405405405418</v>
      </c>
      <c r="R7" s="60" t="s">
        <v>58</v>
      </c>
    </row>
    <row r="8" spans="1:18" ht="46.5" customHeight="1" x14ac:dyDescent="0.3">
      <c r="A8" s="6">
        <v>5</v>
      </c>
      <c r="B8" s="40" t="s">
        <v>40</v>
      </c>
      <c r="C8" s="27" t="s">
        <v>16</v>
      </c>
      <c r="D8" s="28">
        <v>0</v>
      </c>
      <c r="E8" s="28">
        <v>0</v>
      </c>
      <c r="F8" s="29" t="s">
        <v>8</v>
      </c>
      <c r="G8" s="21">
        <v>69525.100000000006</v>
      </c>
      <c r="H8" s="21">
        <v>76655.899999999994</v>
      </c>
      <c r="I8" s="12">
        <v>76319</v>
      </c>
      <c r="J8" s="22">
        <f t="shared" ref="J8:J15" si="6">I8/H8</f>
        <v>0.99560503496795427</v>
      </c>
      <c r="K8" s="12">
        <f t="shared" ref="K8:K14" si="7">I8-G8</f>
        <v>6793.8999999999942</v>
      </c>
      <c r="L8" s="12">
        <f t="shared" ref="L8:L15" si="8">I8-H8</f>
        <v>-336.89999999999418</v>
      </c>
      <c r="M8" s="12">
        <v>7486.5</v>
      </c>
      <c r="N8" s="12">
        <v>36922</v>
      </c>
      <c r="O8" s="12">
        <f t="shared" si="5"/>
        <v>31910.5</v>
      </c>
      <c r="P8" s="11"/>
      <c r="Q8" s="61">
        <f t="shared" si="4"/>
        <v>109.77186656329872</v>
      </c>
      <c r="R8" s="62"/>
    </row>
    <row r="9" spans="1:18" ht="45.5" customHeight="1" x14ac:dyDescent="0.3">
      <c r="A9" s="6">
        <v>6</v>
      </c>
      <c r="B9" s="40" t="s">
        <v>41</v>
      </c>
      <c r="C9" s="27" t="s">
        <v>15</v>
      </c>
      <c r="D9" s="28">
        <v>0</v>
      </c>
      <c r="E9" s="28">
        <v>0</v>
      </c>
      <c r="F9" s="29" t="s">
        <v>8</v>
      </c>
      <c r="G9" s="21">
        <v>2030</v>
      </c>
      <c r="H9" s="21">
        <v>5428.9</v>
      </c>
      <c r="I9" s="21">
        <v>4249.3999999999996</v>
      </c>
      <c r="J9" s="22">
        <f t="shared" si="6"/>
        <v>0.78273683434949992</v>
      </c>
      <c r="K9" s="12">
        <f t="shared" si="7"/>
        <v>2219.3999999999996</v>
      </c>
      <c r="L9" s="12">
        <f t="shared" si="8"/>
        <v>-1179.5</v>
      </c>
      <c r="M9" s="12"/>
      <c r="N9" s="12">
        <v>3246.1</v>
      </c>
      <c r="O9" s="12">
        <f>I9-M9-N9-P9</f>
        <v>1003.2999999999997</v>
      </c>
      <c r="P9" s="11"/>
      <c r="Q9" s="61">
        <f t="shared" si="4"/>
        <v>209.33004926108373</v>
      </c>
      <c r="R9" s="62" t="s">
        <v>66</v>
      </c>
    </row>
    <row r="10" spans="1:18" ht="35" customHeight="1" x14ac:dyDescent="0.3">
      <c r="A10" s="6">
        <v>7</v>
      </c>
      <c r="B10" s="40" t="s">
        <v>42</v>
      </c>
      <c r="C10" s="27" t="s">
        <v>14</v>
      </c>
      <c r="D10" s="28">
        <v>0</v>
      </c>
      <c r="E10" s="28">
        <v>0</v>
      </c>
      <c r="F10" s="29" t="s">
        <v>8</v>
      </c>
      <c r="G10" s="21">
        <v>1226017.3999999999</v>
      </c>
      <c r="H10" s="21">
        <v>1355951.3</v>
      </c>
      <c r="I10" s="21">
        <v>1346541</v>
      </c>
      <c r="J10" s="22">
        <f t="shared" si="6"/>
        <v>0.99306000149120399</v>
      </c>
      <c r="K10" s="12">
        <f t="shared" si="7"/>
        <v>120523.60000000009</v>
      </c>
      <c r="L10" s="12">
        <f t="shared" si="8"/>
        <v>-9410.3000000000466</v>
      </c>
      <c r="M10" s="12">
        <v>97473</v>
      </c>
      <c r="N10" s="12">
        <v>911804.1</v>
      </c>
      <c r="O10" s="12">
        <f>I10-M10-N10-P10</f>
        <v>337263.9</v>
      </c>
      <c r="P10" s="11"/>
      <c r="Q10" s="61">
        <f t="shared" si="4"/>
        <v>109.83049669605016</v>
      </c>
      <c r="R10" s="60"/>
    </row>
    <row r="11" spans="1:18" ht="37" customHeight="1" x14ac:dyDescent="0.3">
      <c r="A11" s="6">
        <v>8</v>
      </c>
      <c r="B11" s="40" t="s">
        <v>43</v>
      </c>
      <c r="C11" s="27" t="s">
        <v>13</v>
      </c>
      <c r="D11" s="28">
        <v>0</v>
      </c>
      <c r="E11" s="28">
        <v>0</v>
      </c>
      <c r="F11" s="29" t="s">
        <v>8</v>
      </c>
      <c r="G11" s="21">
        <v>42814.9</v>
      </c>
      <c r="H11" s="21">
        <v>140597.70000000001</v>
      </c>
      <c r="I11" s="12">
        <v>131109.6</v>
      </c>
      <c r="J11" s="22">
        <f t="shared" si="6"/>
        <v>0.93251596576615403</v>
      </c>
      <c r="K11" s="12">
        <f t="shared" si="7"/>
        <v>88294.700000000012</v>
      </c>
      <c r="L11" s="12">
        <f t="shared" si="8"/>
        <v>-9488.1000000000058</v>
      </c>
      <c r="M11" s="12"/>
      <c r="N11" s="12">
        <v>56870.9</v>
      </c>
      <c r="O11" s="12">
        <f t="shared" si="5"/>
        <v>74238.700000000012</v>
      </c>
      <c r="P11" s="11"/>
      <c r="Q11" s="61">
        <f t="shared" si="4"/>
        <v>306.2242350209857</v>
      </c>
      <c r="R11" s="60" t="s">
        <v>59</v>
      </c>
    </row>
    <row r="12" spans="1:18" ht="78.5" customHeight="1" x14ac:dyDescent="0.3">
      <c r="A12" s="6">
        <v>9</v>
      </c>
      <c r="B12" s="40" t="s">
        <v>44</v>
      </c>
      <c r="C12" s="27" t="s">
        <v>12</v>
      </c>
      <c r="D12" s="28">
        <v>0</v>
      </c>
      <c r="E12" s="28">
        <v>0</v>
      </c>
      <c r="F12" s="29" t="s">
        <v>8</v>
      </c>
      <c r="G12" s="21">
        <v>647523.80000000005</v>
      </c>
      <c r="H12" s="21">
        <v>988594</v>
      </c>
      <c r="I12" s="21">
        <v>960097.5</v>
      </c>
      <c r="J12" s="22">
        <f t="shared" si="6"/>
        <v>0.97117471884312467</v>
      </c>
      <c r="K12" s="12">
        <f t="shared" si="7"/>
        <v>312573.69999999995</v>
      </c>
      <c r="L12" s="12">
        <f t="shared" si="8"/>
        <v>-28496.5</v>
      </c>
      <c r="M12" s="12"/>
      <c r="N12" s="12">
        <v>872057.6</v>
      </c>
      <c r="O12" s="12">
        <f t="shared" si="5"/>
        <v>88039.900000000023</v>
      </c>
      <c r="P12" s="11"/>
      <c r="Q12" s="61">
        <f t="shared" si="4"/>
        <v>148.27215617402786</v>
      </c>
      <c r="R12" s="60" t="s">
        <v>60</v>
      </c>
    </row>
    <row r="13" spans="1:18" ht="50" customHeight="1" x14ac:dyDescent="0.3">
      <c r="A13" s="6">
        <v>10</v>
      </c>
      <c r="B13" s="40" t="s">
        <v>45</v>
      </c>
      <c r="C13" s="27" t="s">
        <v>11</v>
      </c>
      <c r="D13" s="28">
        <v>0</v>
      </c>
      <c r="E13" s="28">
        <v>0</v>
      </c>
      <c r="F13" s="29" t="s">
        <v>8</v>
      </c>
      <c r="G13" s="21">
        <v>54715.9</v>
      </c>
      <c r="H13" s="21">
        <v>117865.2</v>
      </c>
      <c r="I13" s="12">
        <v>113557.7</v>
      </c>
      <c r="J13" s="22">
        <f t="shared" si="6"/>
        <v>0.96345401356804217</v>
      </c>
      <c r="K13" s="12">
        <f t="shared" si="7"/>
        <v>58841.799999999996</v>
      </c>
      <c r="L13" s="12">
        <f t="shared" si="8"/>
        <v>-4307.5</v>
      </c>
      <c r="M13" s="12"/>
      <c r="N13" s="12">
        <v>66599</v>
      </c>
      <c r="O13" s="12">
        <f t="shared" si="5"/>
        <v>46958.7</v>
      </c>
      <c r="P13" s="11"/>
      <c r="Q13" s="61">
        <f t="shared" si="4"/>
        <v>207.54058692263126</v>
      </c>
      <c r="R13" s="60" t="s">
        <v>61</v>
      </c>
    </row>
    <row r="14" spans="1:18" ht="50.5" customHeight="1" x14ac:dyDescent="0.3">
      <c r="A14" s="6">
        <v>11</v>
      </c>
      <c r="B14" s="33" t="s">
        <v>46</v>
      </c>
      <c r="C14" s="34"/>
      <c r="D14" s="34"/>
      <c r="E14" s="34"/>
      <c r="F14" s="34"/>
      <c r="G14" s="12">
        <v>296131.3</v>
      </c>
      <c r="H14" s="12">
        <v>339401.7</v>
      </c>
      <c r="I14" s="12">
        <v>330328.7</v>
      </c>
      <c r="J14" s="22">
        <f t="shared" si="6"/>
        <v>0.97326766483491389</v>
      </c>
      <c r="K14" s="12">
        <f t="shared" si="7"/>
        <v>34197.400000000023</v>
      </c>
      <c r="L14" s="12">
        <f t="shared" si="8"/>
        <v>-9073</v>
      </c>
      <c r="M14" s="12">
        <v>23055.7</v>
      </c>
      <c r="N14" s="12">
        <v>255846.9</v>
      </c>
      <c r="O14" s="12">
        <f t="shared" si="5"/>
        <v>51426.100000000006</v>
      </c>
      <c r="P14" s="11"/>
      <c r="Q14" s="61">
        <f t="shared" si="4"/>
        <v>111.54805317776271</v>
      </c>
      <c r="R14" s="60" t="s">
        <v>62</v>
      </c>
    </row>
    <row r="15" spans="1:18" ht="63" customHeight="1" x14ac:dyDescent="0.3">
      <c r="A15" s="6">
        <v>13</v>
      </c>
      <c r="B15" s="40" t="s">
        <v>47</v>
      </c>
      <c r="C15" s="27" t="s">
        <v>20</v>
      </c>
      <c r="D15" s="28">
        <v>0</v>
      </c>
      <c r="E15" s="28">
        <v>0</v>
      </c>
      <c r="F15" s="29" t="s">
        <v>8</v>
      </c>
      <c r="G15" s="21">
        <v>4742</v>
      </c>
      <c r="H15" s="21">
        <v>9611.4</v>
      </c>
      <c r="I15" s="21">
        <v>9150.6</v>
      </c>
      <c r="J15" s="22">
        <f t="shared" si="6"/>
        <v>0.95205693239278366</v>
      </c>
      <c r="K15" s="12">
        <f t="shared" ref="K15" si="9">I15-G15</f>
        <v>4408.6000000000004</v>
      </c>
      <c r="L15" s="12">
        <f t="shared" si="8"/>
        <v>-460.79999999999927</v>
      </c>
      <c r="M15" s="12">
        <v>643.79999999999995</v>
      </c>
      <c r="N15" s="12">
        <v>859</v>
      </c>
      <c r="O15" s="12">
        <f t="shared" ref="O15" si="10">I15-M15-N15-P15</f>
        <v>7647.8000000000011</v>
      </c>
      <c r="P15" s="11"/>
      <c r="Q15" s="61">
        <f t="shared" si="4"/>
        <v>192.96921130324759</v>
      </c>
      <c r="R15" s="60" t="s">
        <v>63</v>
      </c>
    </row>
    <row r="16" spans="1:18" ht="38.5" customHeight="1" x14ac:dyDescent="0.3">
      <c r="A16" s="6">
        <v>14</v>
      </c>
      <c r="B16" s="40" t="s">
        <v>48</v>
      </c>
      <c r="C16" s="27" t="s">
        <v>10</v>
      </c>
      <c r="D16" s="28">
        <v>0</v>
      </c>
      <c r="E16" s="28">
        <v>0</v>
      </c>
      <c r="F16" s="29" t="s">
        <v>8</v>
      </c>
      <c r="G16" s="21">
        <v>371255.6</v>
      </c>
      <c r="H16" s="21">
        <v>413466.3</v>
      </c>
      <c r="I16" s="12">
        <v>399150.4</v>
      </c>
      <c r="J16" s="22">
        <f t="shared" ref="J16:J18" si="11">I16/H16</f>
        <v>0.96537589641525812</v>
      </c>
      <c r="K16" s="12">
        <f t="shared" ref="K16:K21" si="12">I16-G16</f>
        <v>27894.800000000047</v>
      </c>
      <c r="L16" s="12">
        <f t="shared" ref="L16:L21" si="13">I16-H16</f>
        <v>-14315.899999999965</v>
      </c>
      <c r="M16" s="12"/>
      <c r="N16" s="12">
        <v>67614.2</v>
      </c>
      <c r="O16" s="12">
        <f t="shared" si="5"/>
        <v>331536.2</v>
      </c>
      <c r="P16" s="11"/>
      <c r="Q16" s="61">
        <f t="shared" si="4"/>
        <v>107.51363750472723</v>
      </c>
      <c r="R16" s="60"/>
    </row>
    <row r="17" spans="1:18" ht="46.5" x14ac:dyDescent="0.3">
      <c r="A17" s="6">
        <v>15</v>
      </c>
      <c r="B17" s="40" t="s">
        <v>49</v>
      </c>
      <c r="C17" s="27"/>
      <c r="D17" s="28"/>
      <c r="E17" s="28"/>
      <c r="F17" s="29"/>
      <c r="G17" s="21">
        <v>15697.7</v>
      </c>
      <c r="H17" s="21">
        <v>18760</v>
      </c>
      <c r="I17" s="12">
        <v>18225</v>
      </c>
      <c r="J17" s="22">
        <f t="shared" si="11"/>
        <v>0.97148187633262262</v>
      </c>
      <c r="K17" s="12">
        <f t="shared" si="12"/>
        <v>2527.2999999999993</v>
      </c>
      <c r="L17" s="12"/>
      <c r="M17" s="12">
        <v>3381.2</v>
      </c>
      <c r="N17" s="12">
        <v>8082</v>
      </c>
      <c r="O17" s="12">
        <f t="shared" si="5"/>
        <v>6761.7999999999993</v>
      </c>
      <c r="P17" s="11"/>
      <c r="Q17" s="61">
        <f t="shared" si="4"/>
        <v>116.09981080030832</v>
      </c>
      <c r="R17" s="60" t="s">
        <v>64</v>
      </c>
    </row>
    <row r="18" spans="1:18" ht="58" x14ac:dyDescent="0.3">
      <c r="A18" s="6">
        <v>13</v>
      </c>
      <c r="B18" s="40" t="s">
        <v>50</v>
      </c>
      <c r="C18" s="27" t="s">
        <v>9</v>
      </c>
      <c r="D18" s="28">
        <v>0</v>
      </c>
      <c r="E18" s="28">
        <v>0</v>
      </c>
      <c r="F18" s="29" t="s">
        <v>8</v>
      </c>
      <c r="G18" s="21">
        <v>291460.3</v>
      </c>
      <c r="H18" s="21">
        <v>441620.6</v>
      </c>
      <c r="I18" s="12">
        <v>434452.1</v>
      </c>
      <c r="J18" s="22">
        <f t="shared" si="11"/>
        <v>0.9837677409070138</v>
      </c>
      <c r="K18" s="12">
        <f t="shared" si="12"/>
        <v>142991.79999999999</v>
      </c>
      <c r="L18" s="12">
        <f t="shared" si="13"/>
        <v>-7168.5</v>
      </c>
      <c r="M18" s="12">
        <v>4008.8</v>
      </c>
      <c r="N18" s="12">
        <v>36418.199999999997</v>
      </c>
      <c r="O18" s="12">
        <f t="shared" si="5"/>
        <v>394025.1</v>
      </c>
      <c r="P18" s="11"/>
      <c r="Q18" s="61">
        <f t="shared" si="4"/>
        <v>149.06047238680534</v>
      </c>
      <c r="R18" s="60" t="s">
        <v>65</v>
      </c>
    </row>
    <row r="19" spans="1:18" ht="13" x14ac:dyDescent="0.3">
      <c r="A19" s="6"/>
      <c r="B19" s="35" t="s">
        <v>21</v>
      </c>
      <c r="C19" s="34"/>
      <c r="D19" s="34"/>
      <c r="E19" s="34"/>
      <c r="F19" s="34"/>
      <c r="G19" s="24">
        <f>SUM(G4:G18)</f>
        <v>3177968.3</v>
      </c>
      <c r="H19" s="24">
        <f>SUM(H4:H18)</f>
        <v>4199812.6000000006</v>
      </c>
      <c r="I19" s="24">
        <f>SUM(I4:I18)</f>
        <v>4109859.3000000003</v>
      </c>
      <c r="J19" s="23">
        <f>I19/H19</f>
        <v>0.97858159195007888</v>
      </c>
      <c r="K19" s="12">
        <f t="shared" si="12"/>
        <v>931891.00000000047</v>
      </c>
      <c r="L19" s="12">
        <f t="shared" si="13"/>
        <v>-89953.300000000279</v>
      </c>
      <c r="M19" s="24">
        <f t="shared" ref="M19:O19" si="14">SUM(M4:M18)</f>
        <v>136367.5</v>
      </c>
      <c r="N19" s="24">
        <f t="shared" si="14"/>
        <v>2383928.9000000004</v>
      </c>
      <c r="O19" s="24">
        <f t="shared" si="14"/>
        <v>1589562.9</v>
      </c>
      <c r="P19" s="10">
        <f>SUM(P6:P18)</f>
        <v>0</v>
      </c>
      <c r="Q19" s="59"/>
      <c r="R19" s="60"/>
    </row>
    <row r="20" spans="1:18" ht="13" x14ac:dyDescent="0.3">
      <c r="A20" s="6"/>
      <c r="B20" s="35" t="s">
        <v>31</v>
      </c>
      <c r="C20" s="34"/>
      <c r="D20" s="34"/>
      <c r="E20" s="34"/>
      <c r="F20" s="34"/>
      <c r="G20" s="24">
        <v>12905.5</v>
      </c>
      <c r="H20" s="24">
        <v>16487.2</v>
      </c>
      <c r="I20" s="24">
        <v>15183</v>
      </c>
      <c r="J20" s="23"/>
      <c r="K20" s="12"/>
      <c r="L20" s="12"/>
      <c r="M20" s="24"/>
      <c r="N20" s="24">
        <v>561.1</v>
      </c>
      <c r="O20" s="24">
        <f>I20-M20-N20-P20</f>
        <v>14621.9</v>
      </c>
      <c r="P20" s="10"/>
      <c r="Q20" s="59"/>
      <c r="R20" s="60"/>
    </row>
    <row r="21" spans="1:18" ht="13" x14ac:dyDescent="0.3">
      <c r="A21" s="6"/>
      <c r="B21" s="35" t="s">
        <v>30</v>
      </c>
      <c r="C21" s="34"/>
      <c r="D21" s="34"/>
      <c r="E21" s="34"/>
      <c r="F21" s="34"/>
      <c r="G21" s="17">
        <f>G19+G20</f>
        <v>3190873.8</v>
      </c>
      <c r="H21" s="17">
        <f>H19+H20</f>
        <v>4216299.8000000007</v>
      </c>
      <c r="I21" s="17">
        <f>I19+I20</f>
        <v>4125042.3000000003</v>
      </c>
      <c r="J21" s="14">
        <f t="shared" ref="J21" si="15">I21/H21</f>
        <v>0.9783560220267068</v>
      </c>
      <c r="K21" s="25">
        <f t="shared" si="12"/>
        <v>934168.50000000047</v>
      </c>
      <c r="L21" s="25">
        <f t="shared" si="13"/>
        <v>-91257.500000000466</v>
      </c>
      <c r="M21" s="43">
        <f>M20+M19</f>
        <v>136367.5</v>
      </c>
      <c r="N21" s="43">
        <f>N20+N19</f>
        <v>2384490.0000000005</v>
      </c>
      <c r="O21" s="24">
        <f t="shared" si="5"/>
        <v>1604184.7999999998</v>
      </c>
      <c r="P21" s="13">
        <f>P20+P19</f>
        <v>0</v>
      </c>
      <c r="Q21" s="59"/>
      <c r="R21" s="60"/>
    </row>
    <row r="22" spans="1:18" ht="25" customHeight="1" x14ac:dyDescent="0.3">
      <c r="A22" s="6"/>
      <c r="B22" s="41" t="s">
        <v>22</v>
      </c>
      <c r="C22" s="36"/>
      <c r="D22" s="36"/>
      <c r="E22" s="36"/>
      <c r="F22" s="36"/>
      <c r="G22" s="14">
        <f>G19/G21</f>
        <v>0.99595549657902482</v>
      </c>
      <c r="H22" s="14">
        <f>H19/H21</f>
        <v>0.99608965187911913</v>
      </c>
      <c r="I22" s="14">
        <f>I19/I21</f>
        <v>0.99631931047107081</v>
      </c>
      <c r="J22" s="15"/>
      <c r="K22" s="26"/>
      <c r="L22" s="26"/>
      <c r="M22" s="25"/>
      <c r="N22" s="25"/>
      <c r="O22" s="25"/>
      <c r="P22" s="13"/>
      <c r="Q22" s="59"/>
      <c r="R22" s="59"/>
    </row>
    <row r="23" spans="1:18" x14ac:dyDescent="0.3">
      <c r="B23" s="37"/>
      <c r="C23" s="38"/>
      <c r="D23" s="38"/>
      <c r="E23" s="38"/>
      <c r="F23" s="38"/>
      <c r="G23" s="38"/>
      <c r="K23" s="39"/>
      <c r="L23" s="39"/>
      <c r="M23" s="39"/>
      <c r="N23" s="39"/>
      <c r="O23" s="39"/>
      <c r="Q23" s="39"/>
      <c r="R23" s="39"/>
    </row>
    <row r="26" spans="1:18" x14ac:dyDescent="0.25">
      <c r="B26" s="42"/>
    </row>
    <row r="27" spans="1:18" ht="116.5" customHeight="1" x14ac:dyDescent="0.25">
      <c r="M27" s="7"/>
      <c r="N27" s="7"/>
    </row>
  </sheetData>
  <mergeCells count="10">
    <mergeCell ref="R2:R3"/>
    <mergeCell ref="Q2:Q3"/>
    <mergeCell ref="B1:R1"/>
    <mergeCell ref="A2:A3"/>
    <mergeCell ref="B2:B3"/>
    <mergeCell ref="C2:F2"/>
    <mergeCell ref="G2:I2"/>
    <mergeCell ref="J2:J3"/>
    <mergeCell ref="K2:L2"/>
    <mergeCell ref="M2:P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Финансовое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ФинУпр</dc:creator>
  <cp:lastModifiedBy>budget</cp:lastModifiedBy>
  <cp:lastPrinted>2023-04-12T06:28:10Z</cp:lastPrinted>
  <dcterms:created xsi:type="dcterms:W3CDTF">2018-11-13T08:28:18Z</dcterms:created>
  <dcterms:modified xsi:type="dcterms:W3CDTF">2025-04-01T11:25:13Z</dcterms:modified>
</cp:coreProperties>
</file>